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Petrovic\Desktop\ZM\2ZM\rozpočet\"/>
    </mc:Choice>
  </mc:AlternateContent>
  <xr:revisionPtr revIDLastSave="0" documentId="13_ncr:1_{4E504C48-E1F7-407E-9396-F4AE60FBAE67}" xr6:coauthVersionLast="47" xr6:coauthVersionMax="47" xr10:uidLastSave="{00000000-0000-0000-0000-000000000000}"/>
  <bookViews>
    <workbookView xWindow="-120" yWindow="-120" windowWidth="29040" windowHeight="15840" tabRatio="768" xr2:uid="{00000000-000D-0000-FFFF-FFFF00000000}"/>
  </bookViews>
  <sheets>
    <sheet name="rozpočet" sheetId="53" r:id="rId1"/>
    <sheet name="příjmy a výdaje" sheetId="24" r:id="rId2"/>
    <sheet name="příjmy-paragraf" sheetId="23" r:id="rId3"/>
    <sheet name="výdaje-paragraf" sheetId="20" r:id="rId4"/>
    <sheet name="HV PO" sheetId="17" state="hidden" r:id="rId5"/>
    <sheet name="HV PO pr." sheetId="6" state="hidden" r:id="rId6"/>
    <sheet name="opr.a inv. pr." sheetId="13" r:id="rId7"/>
    <sheet name="1014-útulek" sheetId="27" r:id="rId8"/>
    <sheet name="1031-les" sheetId="29" r:id="rId9"/>
    <sheet name="2212-komunikace" sheetId="30" r:id="rId10"/>
    <sheet name="3111-MŠ" sheetId="44" r:id="rId11"/>
    <sheet name="3113-ZŠ" sheetId="45" r:id="rId12"/>
    <sheet name="3231-ZUŠ" sheetId="46" r:id="rId13"/>
    <sheet name="3314-knihovna" sheetId="31" r:id="rId14"/>
    <sheet name="3315-muzeum" sheetId="32" r:id="rId15"/>
    <sheet name="3341-rozhlas" sheetId="33" r:id="rId16"/>
    <sheet name="3399-Kultura-SPOZ" sheetId="47" r:id="rId17"/>
    <sheet name="3421-ROROŠ" sheetId="52" r:id="rId18"/>
    <sheet name="3429-SRC" sheetId="49" r:id="rId19"/>
    <sheet name="3612-BS" sheetId="41" r:id="rId20"/>
    <sheet name="3613-budovy" sheetId="34" r:id="rId21"/>
    <sheet name="3631-osvětlení" sheetId="35" r:id="rId22"/>
    <sheet name="3632-pohřebnictví" sheetId="36" r:id="rId23"/>
    <sheet name="3722-odpady" sheetId="37" r:id="rId24"/>
    <sheet name="3745-zeleň" sheetId="38" r:id="rId25"/>
    <sheet name="4351-DPS" sheetId="39" r:id="rId26"/>
    <sheet name="5512-hasiči" sheetId="40" r:id="rId27"/>
    <sheet name="6112-ZM" sheetId="50" r:id="rId28"/>
    <sheet name="6171-MěÚ" sheetId="43" r:id="rId29"/>
    <sheet name="město-různé" sheetId="51" r:id="rId30"/>
  </sheets>
  <externalReferences>
    <externalReference r:id="rId31"/>
    <externalReference r:id="rId32"/>
    <externalReference r:id="rId33"/>
    <externalReference r:id="rId34"/>
    <externalReference r:id="rId35"/>
  </externalReferences>
  <definedNames>
    <definedName name="Org" localSheetId="11">[1]Organizace!$B$2:$B$6</definedName>
    <definedName name="Org" localSheetId="12">[2]Organizace!$B$2:$B$6</definedName>
    <definedName name="Org" localSheetId="17">[3]Organizace!$B$2:$B$6</definedName>
    <definedName name="Org" localSheetId="18">[4]Organizace!$B$2:$B$6</definedName>
    <definedName name="Org">[5]Organizace!$B$2:$B$6</definedName>
    <definedName name="Organizace" localSheetId="11">#REF!</definedName>
    <definedName name="Organizace" localSheetId="12">#REF!</definedName>
    <definedName name="Organizace" localSheetId="17">#REF!</definedName>
    <definedName name="Organizace" localSheetId="18">#REF!</definedName>
    <definedName name="Organizace">#REF!</definedName>
    <definedName name="Ředitelé" localSheetId="11">[1]Organizace!$B$8:$B$12</definedName>
    <definedName name="Ředitelé" localSheetId="12">[2]Organizace!$B$8:$B$12</definedName>
    <definedName name="Ředitelé" localSheetId="17">[3]Organizace!$B$8:$B$12</definedName>
    <definedName name="Ředitelé" localSheetId="18">[4]Organizace!$B$8:$B$12</definedName>
    <definedName name="Ředitelé">[5]Organizace!$B$8:$B$12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3" l="1"/>
  <c r="K8" i="37" l="1"/>
  <c r="J8" i="37"/>
  <c r="I8" i="37"/>
  <c r="H8" i="37"/>
  <c r="C29" i="53"/>
  <c r="B56" i="24"/>
  <c r="B54" i="24"/>
  <c r="B53" i="24"/>
  <c r="B52" i="24"/>
  <c r="B51" i="24"/>
  <c r="B50" i="24"/>
  <c r="B49" i="24"/>
  <c r="B48" i="24"/>
  <c r="A56" i="24"/>
  <c r="A54" i="24"/>
  <c r="A53" i="24"/>
  <c r="A52" i="24"/>
  <c r="A51" i="24"/>
  <c r="A50" i="24"/>
  <c r="A49" i="24"/>
  <c r="A48" i="24"/>
  <c r="D44" i="24"/>
  <c r="D54" i="24"/>
  <c r="E56" i="24"/>
  <c r="E55" i="24"/>
  <c r="E54" i="24"/>
  <c r="E53" i="24"/>
  <c r="E52" i="24"/>
  <c r="E51" i="24"/>
  <c r="E50" i="24"/>
  <c r="E49" i="24"/>
  <c r="E48" i="24"/>
  <c r="D56" i="24"/>
  <c r="D53" i="24"/>
  <c r="D52" i="24"/>
  <c r="D48" i="24"/>
  <c r="C56" i="24"/>
  <c r="C55" i="24"/>
  <c r="C54" i="24"/>
  <c r="C53" i="24"/>
  <c r="C52" i="24"/>
  <c r="C51" i="24"/>
  <c r="C50" i="24"/>
  <c r="C49" i="24"/>
  <c r="C48" i="24"/>
  <c r="E47" i="24"/>
  <c r="E46" i="24"/>
  <c r="E45" i="24"/>
  <c r="C47" i="24"/>
  <c r="C46" i="24"/>
  <c r="C45" i="24"/>
  <c r="E44" i="24"/>
  <c r="C44" i="24"/>
  <c r="B44" i="24"/>
  <c r="A44" i="24"/>
  <c r="E43" i="24"/>
  <c r="D43" i="24"/>
  <c r="C43" i="24"/>
  <c r="B43" i="24"/>
  <c r="A43" i="24"/>
  <c r="E42" i="24"/>
  <c r="D42" i="24"/>
  <c r="D41" i="24"/>
  <c r="C42" i="24"/>
  <c r="B42" i="24"/>
  <c r="A42" i="24"/>
  <c r="I48" i="24"/>
  <c r="I47" i="24"/>
  <c r="I46" i="24"/>
  <c r="I45" i="24"/>
  <c r="K48" i="24"/>
  <c r="K47" i="24"/>
  <c r="K46" i="24"/>
  <c r="H45" i="24"/>
  <c r="G45" i="24"/>
  <c r="J42" i="24"/>
  <c r="I42" i="24"/>
  <c r="H42" i="24"/>
  <c r="G42" i="24"/>
  <c r="F39" i="20"/>
  <c r="G53" i="43"/>
  <c r="F53" i="43"/>
  <c r="E53" i="43"/>
  <c r="D53" i="43"/>
  <c r="E39" i="20" s="1"/>
  <c r="C53" i="43"/>
  <c r="D39" i="20" s="1"/>
  <c r="F63" i="23"/>
  <c r="F44" i="23" l="1"/>
  <c r="E46" i="23"/>
  <c r="D46" i="23"/>
  <c r="E45" i="23"/>
  <c r="D45" i="23"/>
  <c r="G46" i="23"/>
  <c r="G45" i="23"/>
  <c r="G44" i="23"/>
  <c r="E44" i="23"/>
  <c r="D44" i="23"/>
  <c r="I30" i="24"/>
  <c r="C30" i="24"/>
  <c r="C31" i="24"/>
  <c r="E30" i="24"/>
  <c r="E31" i="24"/>
  <c r="C43" i="13"/>
  <c r="C44" i="13" s="1"/>
  <c r="E24" i="24"/>
  <c r="C24" i="24"/>
  <c r="F30" i="23"/>
  <c r="C11" i="13"/>
  <c r="C15" i="53"/>
  <c r="F53" i="20"/>
  <c r="F52" i="20"/>
  <c r="F51" i="20"/>
  <c r="F49" i="20"/>
  <c r="B2" i="53"/>
  <c r="A1" i="24"/>
  <c r="F40" i="20"/>
  <c r="D26" i="24"/>
  <c r="C26" i="24"/>
  <c r="C27" i="24"/>
  <c r="B26" i="24"/>
  <c r="A26" i="24"/>
  <c r="D19" i="24"/>
  <c r="D15" i="24"/>
  <c r="C15" i="24"/>
  <c r="B15" i="24"/>
  <c r="A15" i="24"/>
  <c r="N22" i="43"/>
  <c r="J22" i="41"/>
  <c r="D85" i="52"/>
  <c r="H84" i="52"/>
  <c r="G84" i="52"/>
  <c r="F84" i="52"/>
  <c r="E84" i="52"/>
  <c r="D83" i="52"/>
  <c r="H82" i="52"/>
  <c r="H81" i="52" s="1"/>
  <c r="G82" i="52"/>
  <c r="F82" i="52"/>
  <c r="E82" i="52"/>
  <c r="E81" i="52"/>
  <c r="D80" i="52"/>
  <c r="H79" i="52"/>
  <c r="H78" i="52" s="1"/>
  <c r="G79" i="52"/>
  <c r="G78" i="52" s="1"/>
  <c r="F79" i="52"/>
  <c r="F78" i="52" s="1"/>
  <c r="E79" i="52"/>
  <c r="E78" i="52" s="1"/>
  <c r="D77" i="52"/>
  <c r="D76" i="52"/>
  <c r="H75" i="52"/>
  <c r="G75" i="52"/>
  <c r="F75" i="52"/>
  <c r="E75" i="52"/>
  <c r="D75" i="52" s="1"/>
  <c r="D74" i="52"/>
  <c r="H73" i="52"/>
  <c r="G73" i="52"/>
  <c r="F73" i="52"/>
  <c r="D73" i="52" s="1"/>
  <c r="E73" i="52"/>
  <c r="D72" i="52"/>
  <c r="H71" i="52"/>
  <c r="H70" i="52" s="1"/>
  <c r="G71" i="52"/>
  <c r="G70" i="52" s="1"/>
  <c r="F71" i="52"/>
  <c r="E71" i="52"/>
  <c r="D69" i="52"/>
  <c r="H68" i="52"/>
  <c r="G68" i="52"/>
  <c r="F68" i="52"/>
  <c r="E68" i="52"/>
  <c r="D67" i="52"/>
  <c r="H66" i="52"/>
  <c r="G66" i="52"/>
  <c r="F66" i="52"/>
  <c r="E66" i="52"/>
  <c r="D66" i="52" s="1"/>
  <c r="D65" i="52"/>
  <c r="H64" i="52"/>
  <c r="G64" i="52"/>
  <c r="G61" i="52" s="1"/>
  <c r="F64" i="52"/>
  <c r="F61" i="52" s="1"/>
  <c r="E64" i="52"/>
  <c r="D63" i="52"/>
  <c r="H62" i="52"/>
  <c r="H61" i="52" s="1"/>
  <c r="G62" i="52"/>
  <c r="F62" i="52"/>
  <c r="E62" i="52"/>
  <c r="D62" i="52"/>
  <c r="D60" i="52"/>
  <c r="H59" i="52"/>
  <c r="G59" i="52"/>
  <c r="G58" i="52" s="1"/>
  <c r="F59" i="52"/>
  <c r="E59" i="52"/>
  <c r="E58" i="52" s="1"/>
  <c r="H58" i="52"/>
  <c r="F58" i="52"/>
  <c r="D57" i="52"/>
  <c r="H56" i="52"/>
  <c r="G56" i="52"/>
  <c r="F56" i="52"/>
  <c r="D56" i="52" s="1"/>
  <c r="E56" i="52"/>
  <c r="D55" i="52"/>
  <c r="D54" i="52"/>
  <c r="D53" i="52"/>
  <c r="D52" i="52"/>
  <c r="H51" i="52"/>
  <c r="G51" i="52"/>
  <c r="F51" i="52"/>
  <c r="E51" i="52"/>
  <c r="D50" i="52"/>
  <c r="H49" i="52"/>
  <c r="G49" i="52"/>
  <c r="F49" i="52"/>
  <c r="E49" i="52"/>
  <c r="D48" i="52"/>
  <c r="H47" i="52"/>
  <c r="H44" i="52" s="1"/>
  <c r="G47" i="52"/>
  <c r="F47" i="52"/>
  <c r="E47" i="52"/>
  <c r="D46" i="52"/>
  <c r="H45" i="52"/>
  <c r="G45" i="52"/>
  <c r="F45" i="52"/>
  <c r="E45" i="52"/>
  <c r="E44" i="52" s="1"/>
  <c r="D43" i="52"/>
  <c r="D42" i="52"/>
  <c r="D41" i="52"/>
  <c r="D40" i="52"/>
  <c r="D39" i="52"/>
  <c r="D38" i="52"/>
  <c r="D37" i="52"/>
  <c r="D36" i="52"/>
  <c r="D35" i="52"/>
  <c r="D34" i="52"/>
  <c r="D33" i="52"/>
  <c r="D32" i="52"/>
  <c r="D31" i="52"/>
  <c r="H30" i="52"/>
  <c r="G30" i="52"/>
  <c r="F30" i="52"/>
  <c r="E30" i="52"/>
  <c r="D30" i="52" s="1"/>
  <c r="D29" i="52"/>
  <c r="H28" i="52"/>
  <c r="G28" i="52"/>
  <c r="F28" i="52"/>
  <c r="E28" i="52"/>
  <c r="D27" i="52"/>
  <c r="H26" i="52"/>
  <c r="H22" i="52" s="1"/>
  <c r="G26" i="52"/>
  <c r="F26" i="52"/>
  <c r="E26" i="52"/>
  <c r="D25" i="52"/>
  <c r="D24" i="52"/>
  <c r="H23" i="52"/>
  <c r="G23" i="52"/>
  <c r="F23" i="52"/>
  <c r="E23" i="52"/>
  <c r="D21" i="52"/>
  <c r="D20" i="52"/>
  <c r="D19" i="52"/>
  <c r="D18" i="52"/>
  <c r="H17" i="52"/>
  <c r="G17" i="52"/>
  <c r="F17" i="52"/>
  <c r="E17" i="52"/>
  <c r="D17" i="52"/>
  <c r="D16" i="52"/>
  <c r="D15" i="52"/>
  <c r="D14" i="52"/>
  <c r="D13" i="52"/>
  <c r="D12" i="52"/>
  <c r="D11" i="52"/>
  <c r="D10" i="52"/>
  <c r="D9" i="52"/>
  <c r="H8" i="52"/>
  <c r="G8" i="52"/>
  <c r="F8" i="52"/>
  <c r="E8" i="52"/>
  <c r="E7" i="52" s="1"/>
  <c r="G7" i="52"/>
  <c r="F7" i="52"/>
  <c r="F22" i="52" l="1"/>
  <c r="H7" i="52"/>
  <c r="D26" i="52"/>
  <c r="F44" i="52"/>
  <c r="D44" i="52" s="1"/>
  <c r="F70" i="52"/>
  <c r="D82" i="52"/>
  <c r="E22" i="52"/>
  <c r="D47" i="52"/>
  <c r="D68" i="52"/>
  <c r="D58" i="52"/>
  <c r="G22" i="52"/>
  <c r="G44" i="52"/>
  <c r="D51" i="52"/>
  <c r="D84" i="52"/>
  <c r="F81" i="52"/>
  <c r="D81" i="52" s="1"/>
  <c r="D8" i="52"/>
  <c r="D28" i="52"/>
  <c r="G81" i="52"/>
  <c r="D49" i="52"/>
  <c r="D64" i="52"/>
  <c r="E70" i="52"/>
  <c r="D70" i="52" s="1"/>
  <c r="F54" i="20"/>
  <c r="C14" i="53" s="1"/>
  <c r="D22" i="52"/>
  <c r="F6" i="52"/>
  <c r="G6" i="52"/>
  <c r="H6" i="52"/>
  <c r="D78" i="52"/>
  <c r="E61" i="52"/>
  <c r="D61" i="52" s="1"/>
  <c r="D7" i="52"/>
  <c r="D23" i="52"/>
  <c r="D59" i="52"/>
  <c r="D71" i="52"/>
  <c r="D79" i="52"/>
  <c r="D45" i="52"/>
  <c r="D6" i="52" l="1"/>
  <c r="E6" i="52"/>
  <c r="F56" i="23" l="1"/>
  <c r="G18" i="37"/>
  <c r="F49" i="23" s="1"/>
  <c r="D49" i="24" s="1"/>
  <c r="F18" i="37"/>
  <c r="E18" i="37"/>
  <c r="D18" i="37"/>
  <c r="C18" i="37"/>
  <c r="F10" i="20"/>
  <c r="G35" i="51" l="1"/>
  <c r="G26" i="20" s="1"/>
  <c r="F35" i="51"/>
  <c r="E35" i="51"/>
  <c r="D35" i="51"/>
  <c r="C35" i="51"/>
  <c r="G30" i="51"/>
  <c r="C24" i="35"/>
  <c r="G17" i="51" l="1"/>
  <c r="F17" i="51"/>
  <c r="E17" i="51"/>
  <c r="D17" i="51"/>
  <c r="C17" i="51"/>
  <c r="G6" i="51"/>
  <c r="F6" i="51"/>
  <c r="E6" i="51"/>
  <c r="D6" i="51"/>
  <c r="C6" i="51"/>
  <c r="F1" i="51"/>
  <c r="G17" i="43"/>
  <c r="F17" i="43"/>
  <c r="E17" i="43"/>
  <c r="D17" i="43"/>
  <c r="C17" i="43"/>
  <c r="G6" i="43"/>
  <c r="F6" i="43"/>
  <c r="E6" i="43"/>
  <c r="D6" i="43"/>
  <c r="C6" i="43"/>
  <c r="F1" i="43"/>
  <c r="G15" i="50"/>
  <c r="F15" i="50"/>
  <c r="E15" i="50"/>
  <c r="D15" i="50"/>
  <c r="C15" i="50"/>
  <c r="G6" i="50"/>
  <c r="F6" i="50"/>
  <c r="E6" i="50"/>
  <c r="D6" i="50"/>
  <c r="C6" i="50"/>
  <c r="F1" i="50"/>
  <c r="G15" i="40"/>
  <c r="F15" i="40"/>
  <c r="E15" i="40"/>
  <c r="D15" i="40"/>
  <c r="C15" i="40"/>
  <c r="G6" i="40"/>
  <c r="F6" i="40"/>
  <c r="E6" i="40"/>
  <c r="D6" i="40"/>
  <c r="C6" i="40"/>
  <c r="F1" i="40"/>
  <c r="G15" i="39"/>
  <c r="F15" i="39"/>
  <c r="E15" i="39"/>
  <c r="D15" i="39"/>
  <c r="C15" i="39"/>
  <c r="G6" i="39"/>
  <c r="F6" i="39"/>
  <c r="E6" i="39"/>
  <c r="D6" i="39"/>
  <c r="C6" i="39"/>
  <c r="F1" i="39"/>
  <c r="G14" i="38"/>
  <c r="F14" i="38"/>
  <c r="E14" i="38"/>
  <c r="D14" i="38"/>
  <c r="C14" i="38"/>
  <c r="G6" i="38"/>
  <c r="F6" i="38"/>
  <c r="E6" i="38"/>
  <c r="D6" i="38"/>
  <c r="C6" i="38"/>
  <c r="F1" i="38"/>
  <c r="D25" i="37"/>
  <c r="C25" i="37"/>
  <c r="G25" i="37"/>
  <c r="F25" i="37"/>
  <c r="E25" i="37"/>
  <c r="G6" i="37"/>
  <c r="F6" i="37"/>
  <c r="E6" i="37"/>
  <c r="D6" i="37"/>
  <c r="C6" i="37"/>
  <c r="F1" i="37"/>
  <c r="G15" i="36"/>
  <c r="F15" i="36"/>
  <c r="D15" i="36"/>
  <c r="C15" i="36"/>
  <c r="E15" i="36"/>
  <c r="G6" i="36"/>
  <c r="F6" i="36"/>
  <c r="E6" i="36"/>
  <c r="D6" i="36"/>
  <c r="C6" i="36"/>
  <c r="F1" i="36"/>
  <c r="G16" i="35"/>
  <c r="F16" i="35"/>
  <c r="E16" i="35"/>
  <c r="D16" i="35"/>
  <c r="C16" i="35"/>
  <c r="G6" i="35"/>
  <c r="F6" i="35"/>
  <c r="E6" i="35"/>
  <c r="D6" i="35"/>
  <c r="C6" i="35"/>
  <c r="F1" i="35"/>
  <c r="G16" i="34"/>
  <c r="F16" i="34"/>
  <c r="E16" i="34"/>
  <c r="D16" i="34"/>
  <c r="C16" i="34"/>
  <c r="G6" i="34"/>
  <c r="F6" i="34"/>
  <c r="E6" i="34"/>
  <c r="D6" i="34"/>
  <c r="C6" i="34"/>
  <c r="F1" i="34"/>
  <c r="E16" i="29"/>
  <c r="E6" i="29"/>
  <c r="E16" i="30"/>
  <c r="E6" i="30"/>
  <c r="E16" i="31"/>
  <c r="E6" i="31"/>
  <c r="E16" i="32"/>
  <c r="E6" i="32"/>
  <c r="E17" i="41"/>
  <c r="E16" i="47"/>
  <c r="E16" i="33"/>
  <c r="E6" i="33"/>
  <c r="C16" i="47"/>
  <c r="D16" i="47"/>
  <c r="F16" i="47"/>
  <c r="G16" i="47"/>
  <c r="G6" i="47"/>
  <c r="F6" i="47"/>
  <c r="E6" i="47"/>
  <c r="D6" i="47"/>
  <c r="C6" i="47"/>
  <c r="E6" i="41"/>
  <c r="G17" i="41"/>
  <c r="F17" i="41"/>
  <c r="D17" i="41"/>
  <c r="C17" i="41"/>
  <c r="G6" i="41"/>
  <c r="F6" i="41"/>
  <c r="D6" i="41"/>
  <c r="C6" i="41"/>
  <c r="F1" i="41"/>
  <c r="F1" i="47"/>
  <c r="G16" i="33"/>
  <c r="F16" i="33"/>
  <c r="D16" i="33"/>
  <c r="C16" i="33"/>
  <c r="G6" i="33"/>
  <c r="F6" i="33"/>
  <c r="D6" i="33"/>
  <c r="C6" i="33"/>
  <c r="G16" i="32"/>
  <c r="F16" i="32"/>
  <c r="D16" i="32"/>
  <c r="C16" i="32"/>
  <c r="G6" i="32"/>
  <c r="F6" i="32"/>
  <c r="D6" i="32"/>
  <c r="C6" i="32"/>
  <c r="F1" i="33"/>
  <c r="F1" i="32"/>
  <c r="G16" i="31"/>
  <c r="F16" i="31"/>
  <c r="D16" i="31"/>
  <c r="C16" i="31"/>
  <c r="G6" i="31"/>
  <c r="F6" i="31"/>
  <c r="D6" i="31"/>
  <c r="C6" i="31"/>
  <c r="F1" i="31"/>
  <c r="G16" i="30"/>
  <c r="F16" i="30"/>
  <c r="D16" i="30"/>
  <c r="C16" i="30"/>
  <c r="G6" i="30"/>
  <c r="F6" i="30"/>
  <c r="D6" i="30"/>
  <c r="C6" i="30"/>
  <c r="F1" i="30"/>
  <c r="F1" i="29"/>
  <c r="G16" i="29"/>
  <c r="F16" i="29"/>
  <c r="D16" i="29"/>
  <c r="C16" i="29"/>
  <c r="G6" i="29"/>
  <c r="F6" i="29"/>
  <c r="D6" i="29"/>
  <c r="C6" i="29"/>
  <c r="G16" i="27"/>
  <c r="F16" i="27"/>
  <c r="G6" i="27"/>
  <c r="F6" i="27"/>
  <c r="D16" i="27"/>
  <c r="D6" i="27"/>
  <c r="C16" i="27"/>
  <c r="C6" i="27"/>
  <c r="F1" i="27"/>
  <c r="D2" i="24"/>
  <c r="K2" i="24"/>
  <c r="J2" i="24"/>
  <c r="E2" i="24"/>
  <c r="E19" i="23"/>
  <c r="D19" i="23"/>
  <c r="D33" i="23"/>
  <c r="E33" i="23"/>
  <c r="D8" i="23"/>
  <c r="E8" i="23"/>
  <c r="G1" i="24" l="1"/>
  <c r="E32" i="24"/>
  <c r="D30" i="24" s="1"/>
  <c r="E29" i="24"/>
  <c r="E28" i="24"/>
  <c r="D28" i="24" s="1"/>
  <c r="E27" i="24"/>
  <c r="C32" i="24"/>
  <c r="C29" i="24"/>
  <c r="C28" i="24"/>
  <c r="B30" i="24"/>
  <c r="B28" i="24"/>
  <c r="F28" i="23"/>
  <c r="A28" i="24" l="1"/>
  <c r="K25" i="24" l="1"/>
  <c r="K44" i="24"/>
  <c r="K43" i="24"/>
  <c r="K41" i="24"/>
  <c r="J43" i="24"/>
  <c r="J37" i="24"/>
  <c r="I44" i="24"/>
  <c r="I43" i="24"/>
  <c r="I41" i="24"/>
  <c r="H44" i="24"/>
  <c r="H43" i="24"/>
  <c r="H41" i="24"/>
  <c r="G44" i="24"/>
  <c r="G43" i="24"/>
  <c r="G41" i="24"/>
  <c r="K37" i="24"/>
  <c r="K36" i="24"/>
  <c r="K35" i="24"/>
  <c r="K34" i="24"/>
  <c r="K33" i="24"/>
  <c r="I40" i="24"/>
  <c r="I38" i="24"/>
  <c r="I37" i="24"/>
  <c r="I36" i="24"/>
  <c r="H38" i="24"/>
  <c r="H37" i="24"/>
  <c r="G38" i="24"/>
  <c r="G37" i="24"/>
  <c r="H36" i="24"/>
  <c r="G36" i="24"/>
  <c r="E41" i="24"/>
  <c r="E40" i="24"/>
  <c r="E39" i="24"/>
  <c r="E38" i="24"/>
  <c r="E37" i="24"/>
  <c r="E36" i="24"/>
  <c r="E35" i="24"/>
  <c r="E34" i="24"/>
  <c r="C41" i="24"/>
  <c r="B41" i="24"/>
  <c r="A41" i="24"/>
  <c r="D38" i="24"/>
  <c r="D35" i="24"/>
  <c r="C40" i="24"/>
  <c r="C39" i="24"/>
  <c r="C38" i="24"/>
  <c r="C37" i="24"/>
  <c r="C36" i="24"/>
  <c r="C35" i="24"/>
  <c r="C34" i="24"/>
  <c r="B40" i="24"/>
  <c r="B39" i="24"/>
  <c r="B38" i="24"/>
  <c r="B37" i="24"/>
  <c r="B36" i="24"/>
  <c r="B35" i="24"/>
  <c r="B34" i="24"/>
  <c r="A40" i="24"/>
  <c r="A39" i="24"/>
  <c r="A38" i="24"/>
  <c r="A37" i="24"/>
  <c r="A36" i="24"/>
  <c r="A35" i="24"/>
  <c r="A34" i="24"/>
  <c r="D33" i="24"/>
  <c r="C33" i="24"/>
  <c r="B33" i="24"/>
  <c r="A33" i="24"/>
  <c r="A30" i="24"/>
  <c r="D27" i="24"/>
  <c r="B27" i="24"/>
  <c r="A27" i="24"/>
  <c r="E25" i="24"/>
  <c r="E23" i="24"/>
  <c r="E22" i="24"/>
  <c r="C25" i="24"/>
  <c r="C23" i="24"/>
  <c r="J34" i="24"/>
  <c r="I35" i="24"/>
  <c r="I34" i="24"/>
  <c r="I33" i="24"/>
  <c r="I29" i="24"/>
  <c r="H29" i="24"/>
  <c r="G29" i="24"/>
  <c r="J27" i="24"/>
  <c r="K28" i="24"/>
  <c r="K27" i="24"/>
  <c r="I28" i="24"/>
  <c r="I27" i="24"/>
  <c r="K26" i="24"/>
  <c r="K24" i="24"/>
  <c r="K23" i="24"/>
  <c r="K22" i="24"/>
  <c r="K21" i="24"/>
  <c r="I26" i="24"/>
  <c r="I25" i="24"/>
  <c r="H25" i="24"/>
  <c r="G25" i="24"/>
  <c r="I24" i="24"/>
  <c r="I23" i="24"/>
  <c r="H24" i="24"/>
  <c r="H23" i="24"/>
  <c r="G24" i="24"/>
  <c r="G23" i="24"/>
  <c r="I22" i="24"/>
  <c r="G22" i="24"/>
  <c r="H22" i="24"/>
  <c r="I4" i="24"/>
  <c r="I5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H17" i="24"/>
  <c r="G17" i="24"/>
  <c r="C22" i="24"/>
  <c r="K16" i="24"/>
  <c r="K15" i="24"/>
  <c r="K14" i="24"/>
  <c r="K13" i="24"/>
  <c r="K12" i="24"/>
  <c r="K11" i="24"/>
  <c r="K10" i="24"/>
  <c r="K9" i="24"/>
  <c r="K8" i="24"/>
  <c r="K7" i="24"/>
  <c r="K6" i="24"/>
  <c r="K5" i="24"/>
  <c r="J15" i="24"/>
  <c r="J7" i="24"/>
  <c r="H16" i="24"/>
  <c r="H15" i="24"/>
  <c r="H14" i="24"/>
  <c r="H13" i="24"/>
  <c r="H12" i="24"/>
  <c r="H11" i="24"/>
  <c r="H10" i="24"/>
  <c r="H9" i="24"/>
  <c r="H8" i="24"/>
  <c r="G16" i="24"/>
  <c r="G15" i="24"/>
  <c r="G14" i="24"/>
  <c r="G13" i="24"/>
  <c r="G12" i="24"/>
  <c r="G11" i="24"/>
  <c r="G10" i="24"/>
  <c r="G9" i="24"/>
  <c r="G8" i="24"/>
  <c r="E21" i="24"/>
  <c r="B21" i="24"/>
  <c r="A21" i="24"/>
  <c r="A20" i="24"/>
  <c r="C18" i="24"/>
  <c r="D18" i="24"/>
  <c r="E19" i="24" s="1"/>
  <c r="C19" i="24"/>
  <c r="B19" i="24"/>
  <c r="A19" i="24"/>
  <c r="A18" i="24"/>
  <c r="B18" i="24"/>
  <c r="A9" i="24"/>
  <c r="B9" i="24"/>
  <c r="E12" i="24"/>
  <c r="E11" i="24"/>
  <c r="E10" i="24"/>
  <c r="E9" i="24"/>
  <c r="E11" i="13"/>
  <c r="E54" i="23"/>
  <c r="D54" i="23"/>
  <c r="E55" i="23"/>
  <c r="D55" i="23"/>
  <c r="G55" i="23"/>
  <c r="G54" i="23"/>
  <c r="D12" i="37"/>
  <c r="E50" i="23" s="1"/>
  <c r="G8" i="37"/>
  <c r="F8" i="37"/>
  <c r="E8" i="37"/>
  <c r="E19" i="37" s="1"/>
  <c r="G16" i="37"/>
  <c r="F51" i="23" s="1"/>
  <c r="D51" i="24" s="1"/>
  <c r="F16" i="37"/>
  <c r="E16" i="37"/>
  <c r="D16" i="37"/>
  <c r="C16" i="37"/>
  <c r="D51" i="23" s="1"/>
  <c r="G12" i="37"/>
  <c r="F12" i="37"/>
  <c r="E12" i="37"/>
  <c r="C12" i="37"/>
  <c r="D50" i="23" s="1"/>
  <c r="D8" i="37"/>
  <c r="E13" i="23" s="1"/>
  <c r="E17" i="23" s="1"/>
  <c r="C8" i="37"/>
  <c r="G19" i="23"/>
  <c r="E45" i="20"/>
  <c r="E44" i="20"/>
  <c r="E43" i="20"/>
  <c r="E42" i="20"/>
  <c r="D45" i="20"/>
  <c r="D44" i="20"/>
  <c r="D43" i="20"/>
  <c r="D42" i="20"/>
  <c r="G45" i="20"/>
  <c r="G44" i="20"/>
  <c r="G43" i="20"/>
  <c r="G42" i="20"/>
  <c r="K45" i="24" s="1"/>
  <c r="J45" i="24" s="1"/>
  <c r="G32" i="51"/>
  <c r="G33" i="51" s="1"/>
  <c r="E39" i="51"/>
  <c r="D39" i="51"/>
  <c r="E41" i="20" s="1"/>
  <c r="C39" i="51"/>
  <c r="D41" i="20" s="1"/>
  <c r="E44" i="51"/>
  <c r="D44" i="51"/>
  <c r="C44" i="51"/>
  <c r="E33" i="51"/>
  <c r="D33" i="51"/>
  <c r="C33" i="51"/>
  <c r="E37" i="51"/>
  <c r="D37" i="51"/>
  <c r="E38" i="20" s="1"/>
  <c r="C37" i="51"/>
  <c r="D38" i="20" s="1"/>
  <c r="E29" i="51"/>
  <c r="D29" i="51"/>
  <c r="E36" i="20" s="1"/>
  <c r="C29" i="51"/>
  <c r="D36" i="20" s="1"/>
  <c r="E20" i="20"/>
  <c r="D20" i="20"/>
  <c r="E19" i="20"/>
  <c r="D19" i="20"/>
  <c r="E18" i="20"/>
  <c r="D18" i="20"/>
  <c r="G19" i="20"/>
  <c r="K19" i="24" s="1"/>
  <c r="G18" i="20"/>
  <c r="K18" i="24" s="1"/>
  <c r="G44" i="51"/>
  <c r="G39" i="51"/>
  <c r="F41" i="20" s="1"/>
  <c r="J44" i="24" s="1"/>
  <c r="G37" i="51"/>
  <c r="F38" i="20" s="1"/>
  <c r="J41" i="24" s="1"/>
  <c r="G29" i="51"/>
  <c r="G36" i="20" s="1"/>
  <c r="K38" i="24" s="1"/>
  <c r="F44" i="51"/>
  <c r="F39" i="51"/>
  <c r="F37" i="51"/>
  <c r="F33" i="51"/>
  <c r="F29" i="51"/>
  <c r="G11" i="51"/>
  <c r="F11" i="51"/>
  <c r="E11" i="51"/>
  <c r="D11" i="51"/>
  <c r="C11" i="51"/>
  <c r="E51" i="43"/>
  <c r="F51" i="43"/>
  <c r="F19" i="37" l="1"/>
  <c r="G19" i="37"/>
  <c r="E51" i="23"/>
  <c r="D19" i="37"/>
  <c r="D13" i="23"/>
  <c r="D17" i="23" s="1"/>
  <c r="C19" i="37"/>
  <c r="F50" i="23"/>
  <c r="D50" i="24" s="1"/>
  <c r="D45" i="51"/>
  <c r="G13" i="23"/>
  <c r="E13" i="24" s="1"/>
  <c r="D9" i="24" s="1"/>
  <c r="D21" i="24"/>
  <c r="E45" i="51"/>
  <c r="C45" i="51"/>
  <c r="G20" i="20"/>
  <c r="K20" i="24" s="1"/>
  <c r="G45" i="51"/>
  <c r="F45" i="51"/>
  <c r="G20" i="50"/>
  <c r="F34" i="20" s="1"/>
  <c r="J36" i="24" s="1"/>
  <c r="F20" i="50"/>
  <c r="E20" i="50"/>
  <c r="D20" i="50"/>
  <c r="E34" i="20" s="1"/>
  <c r="C20" i="50"/>
  <c r="D34" i="20" s="1"/>
  <c r="G9" i="50"/>
  <c r="F9" i="50"/>
  <c r="E9" i="50"/>
  <c r="D9" i="50"/>
  <c r="C9" i="50"/>
  <c r="E19" i="38"/>
  <c r="G33" i="38"/>
  <c r="G29" i="20" s="1"/>
  <c r="K29" i="24" s="1"/>
  <c r="F33" i="38"/>
  <c r="E33" i="38"/>
  <c r="D33" i="38"/>
  <c r="E29" i="20" s="1"/>
  <c r="C33" i="38"/>
  <c r="D29" i="20" s="1"/>
  <c r="D19" i="38"/>
  <c r="E30" i="20" s="1"/>
  <c r="C19" i="38"/>
  <c r="D30" i="20" s="1"/>
  <c r="F19" i="38" l="1"/>
  <c r="F34" i="38" s="1"/>
  <c r="G19" i="38"/>
  <c r="G30" i="20" s="1"/>
  <c r="K30" i="24" s="1"/>
  <c r="D34" i="38"/>
  <c r="E34" i="38"/>
  <c r="F37" i="39"/>
  <c r="G37" i="39"/>
  <c r="C34" i="38"/>
  <c r="J16" i="24"/>
  <c r="G34" i="38" l="1"/>
  <c r="G17" i="20" l="1"/>
  <c r="K17" i="24" s="1"/>
  <c r="J17" i="24" s="1"/>
  <c r="G20" i="47" l="1"/>
  <c r="F14" i="20" s="1"/>
  <c r="J14" i="24" s="1"/>
  <c r="F20" i="47"/>
  <c r="E20" i="47"/>
  <c r="D20" i="47"/>
  <c r="E14" i="20" s="1"/>
  <c r="C20" i="47"/>
  <c r="D14" i="20" s="1"/>
  <c r="G10" i="47"/>
  <c r="F39" i="23" s="1"/>
  <c r="D39" i="24" s="1"/>
  <c r="F10" i="47"/>
  <c r="E10" i="47"/>
  <c r="D10" i="47"/>
  <c r="C10" i="47"/>
  <c r="J10" i="24" l="1"/>
  <c r="F9" i="20" l="1"/>
  <c r="J9" i="24" s="1"/>
  <c r="F8" i="20" l="1"/>
  <c r="J8" i="24" s="1"/>
  <c r="G8" i="38" l="1"/>
  <c r="F52" i="23" s="1"/>
  <c r="D17" i="24"/>
  <c r="C21" i="24"/>
  <c r="C20" i="24"/>
  <c r="C17" i="24"/>
  <c r="C16" i="24"/>
  <c r="B20" i="24"/>
  <c r="B17" i="24"/>
  <c r="C14" i="24"/>
  <c r="C13" i="24" l="1"/>
  <c r="C12" i="24"/>
  <c r="C11" i="24"/>
  <c r="C10" i="24"/>
  <c r="C9" i="24"/>
  <c r="B16" i="24"/>
  <c r="B14" i="24"/>
  <c r="A16" i="24"/>
  <c r="A14" i="24"/>
  <c r="C8" i="24"/>
  <c r="C7" i="24"/>
  <c r="C6" i="24"/>
  <c r="B8" i="24"/>
  <c r="B7" i="24"/>
  <c r="B6" i="24"/>
  <c r="A8" i="24"/>
  <c r="A7" i="24"/>
  <c r="A6" i="24"/>
  <c r="D8" i="24"/>
  <c r="D7" i="24"/>
  <c r="D6" i="24"/>
  <c r="D5" i="24"/>
  <c r="C5" i="24"/>
  <c r="B5" i="24"/>
  <c r="A5" i="24"/>
  <c r="C4" i="24"/>
  <c r="B4" i="24"/>
  <c r="A4" i="24"/>
  <c r="D4" i="24"/>
  <c r="H35" i="24"/>
  <c r="H34" i="24"/>
  <c r="H33" i="24"/>
  <c r="H28" i="24"/>
  <c r="H27" i="24"/>
  <c r="H21" i="24"/>
  <c r="G35" i="24"/>
  <c r="G34" i="24"/>
  <c r="G33" i="24"/>
  <c r="G28" i="24"/>
  <c r="G27" i="24"/>
  <c r="G21" i="24"/>
  <c r="G7" i="24"/>
  <c r="G6" i="24"/>
  <c r="G5" i="24"/>
  <c r="G4" i="24"/>
  <c r="H7" i="24"/>
  <c r="H6" i="24"/>
  <c r="H5" i="24"/>
  <c r="H4" i="24"/>
  <c r="D23" i="20" l="1"/>
  <c r="G51" i="43"/>
  <c r="G37" i="20" s="1"/>
  <c r="K40" i="24" s="1"/>
  <c r="J38" i="24" s="1"/>
  <c r="D51" i="43"/>
  <c r="E37" i="20" s="1"/>
  <c r="C51" i="43"/>
  <c r="D37" i="20" s="1"/>
  <c r="G11" i="43"/>
  <c r="F11" i="43"/>
  <c r="E11" i="43"/>
  <c r="D11" i="43"/>
  <c r="C11" i="43"/>
  <c r="G49" i="41"/>
  <c r="F21" i="20" s="1"/>
  <c r="J21" i="24" s="1"/>
  <c r="F49" i="41"/>
  <c r="E49" i="41"/>
  <c r="D49" i="41"/>
  <c r="E21" i="20" s="1"/>
  <c r="C49" i="41"/>
  <c r="D21" i="20" s="1"/>
  <c r="G11" i="41"/>
  <c r="F40" i="23" s="1"/>
  <c r="D40" i="24" s="1"/>
  <c r="F11" i="41"/>
  <c r="E11" i="41"/>
  <c r="D11" i="41"/>
  <c r="E40" i="23" s="1"/>
  <c r="C11" i="41"/>
  <c r="D40" i="23" s="1"/>
  <c r="G37" i="40" l="1"/>
  <c r="F33" i="20" s="1"/>
  <c r="J35" i="24" s="1"/>
  <c r="F37" i="40"/>
  <c r="E37" i="40"/>
  <c r="D37" i="40"/>
  <c r="E33" i="20" s="1"/>
  <c r="C37" i="40"/>
  <c r="D33" i="20" s="1"/>
  <c r="G9" i="40"/>
  <c r="F9" i="40"/>
  <c r="E9" i="40"/>
  <c r="D9" i="40"/>
  <c r="C9" i="40"/>
  <c r="F31" i="20"/>
  <c r="J33" i="24" s="1"/>
  <c r="E37" i="39"/>
  <c r="D37" i="39"/>
  <c r="E31" i="20" s="1"/>
  <c r="C37" i="39"/>
  <c r="D31" i="20" s="1"/>
  <c r="G9" i="39"/>
  <c r="F53" i="23" s="1"/>
  <c r="F9" i="39"/>
  <c r="E9" i="39"/>
  <c r="D9" i="39"/>
  <c r="E53" i="23" s="1"/>
  <c r="C9" i="39"/>
  <c r="D53" i="23" s="1"/>
  <c r="F8" i="38"/>
  <c r="E8" i="38"/>
  <c r="D8" i="38"/>
  <c r="E52" i="23" s="1"/>
  <c r="C8" i="38"/>
  <c r="D52" i="23" s="1"/>
  <c r="G34" i="37"/>
  <c r="F28" i="20" s="1"/>
  <c r="J28" i="24" s="1"/>
  <c r="F34" i="37"/>
  <c r="E34" i="37"/>
  <c r="D34" i="37"/>
  <c r="E28" i="20" s="1"/>
  <c r="C34" i="37"/>
  <c r="D28" i="20" s="1"/>
  <c r="G25" i="36" l="1"/>
  <c r="F24" i="20" s="1"/>
  <c r="J24" i="24" s="1"/>
  <c r="F25" i="36"/>
  <c r="E25" i="36"/>
  <c r="D25" i="36"/>
  <c r="E24" i="20" s="1"/>
  <c r="C25" i="36"/>
  <c r="D24" i="20" s="1"/>
  <c r="G9" i="36"/>
  <c r="F43" i="23" s="1"/>
  <c r="F9" i="36"/>
  <c r="E9" i="36"/>
  <c r="D9" i="36"/>
  <c r="E43" i="23" s="1"/>
  <c r="C9" i="36"/>
  <c r="D43" i="23" s="1"/>
  <c r="G24" i="35"/>
  <c r="F23" i="20" s="1"/>
  <c r="J23" i="24" s="1"/>
  <c r="F24" i="35"/>
  <c r="E24" i="35"/>
  <c r="D24" i="35"/>
  <c r="E23" i="20" s="1"/>
  <c r="G10" i="35"/>
  <c r="F42" i="23" s="1"/>
  <c r="F10" i="35"/>
  <c r="E10" i="35"/>
  <c r="D10" i="35"/>
  <c r="E42" i="23" s="1"/>
  <c r="C10" i="35"/>
  <c r="D42" i="23" s="1"/>
  <c r="G29" i="34"/>
  <c r="F22" i="20" s="1"/>
  <c r="J22" i="24" s="1"/>
  <c r="F29" i="34"/>
  <c r="E29" i="34"/>
  <c r="D29" i="34"/>
  <c r="E22" i="20" s="1"/>
  <c r="C29" i="34"/>
  <c r="D22" i="20" s="1"/>
  <c r="G10" i="34"/>
  <c r="F41" i="23" s="1"/>
  <c r="F10" i="34"/>
  <c r="E10" i="34"/>
  <c r="D10" i="34"/>
  <c r="E41" i="23" s="1"/>
  <c r="C10" i="34"/>
  <c r="D41" i="23" s="1"/>
  <c r="G20" i="33"/>
  <c r="F13" i="20" s="1"/>
  <c r="J13" i="24" s="1"/>
  <c r="F20" i="33"/>
  <c r="E20" i="33"/>
  <c r="D20" i="33"/>
  <c r="E13" i="20" s="1"/>
  <c r="C20" i="33"/>
  <c r="D13" i="20" s="1"/>
  <c r="G10" i="33"/>
  <c r="F10" i="33"/>
  <c r="E10" i="33"/>
  <c r="D10" i="33"/>
  <c r="C10" i="33"/>
  <c r="G20" i="32"/>
  <c r="F12" i="20" s="1"/>
  <c r="J12" i="24" s="1"/>
  <c r="F20" i="32"/>
  <c r="E20" i="32"/>
  <c r="D20" i="32"/>
  <c r="E12" i="20" s="1"/>
  <c r="C20" i="32"/>
  <c r="D12" i="20" s="1"/>
  <c r="G10" i="32"/>
  <c r="D37" i="24" s="1"/>
  <c r="F10" i="32"/>
  <c r="E10" i="32"/>
  <c r="D10" i="32"/>
  <c r="E37" i="23" s="1"/>
  <c r="C10" i="32"/>
  <c r="D37" i="23" s="1"/>
  <c r="G30" i="31"/>
  <c r="F11" i="20" s="1"/>
  <c r="J11" i="24" s="1"/>
  <c r="F30" i="31"/>
  <c r="E30" i="31"/>
  <c r="D30" i="31"/>
  <c r="E11" i="20" s="1"/>
  <c r="C30" i="31"/>
  <c r="D11" i="20" s="1"/>
  <c r="G10" i="31"/>
  <c r="F36" i="23" s="1"/>
  <c r="D36" i="24" s="1"/>
  <c r="F10" i="31"/>
  <c r="E10" i="31"/>
  <c r="D10" i="31"/>
  <c r="C10" i="31"/>
  <c r="G21" i="30"/>
  <c r="F6" i="20" s="1"/>
  <c r="J6" i="24" s="1"/>
  <c r="F21" i="30"/>
  <c r="E21" i="30"/>
  <c r="D21" i="30"/>
  <c r="E6" i="20" s="1"/>
  <c r="C21" i="30"/>
  <c r="D6" i="20" s="1"/>
  <c r="G10" i="30"/>
  <c r="F10" i="30"/>
  <c r="E10" i="30"/>
  <c r="D10" i="30"/>
  <c r="C10" i="30"/>
  <c r="G19" i="29"/>
  <c r="F5" i="20" s="1"/>
  <c r="J5" i="24" s="1"/>
  <c r="F19" i="29"/>
  <c r="E19" i="29"/>
  <c r="D19" i="29"/>
  <c r="E5" i="20" s="1"/>
  <c r="C19" i="29"/>
  <c r="D5" i="20" s="1"/>
  <c r="G10" i="29"/>
  <c r="F34" i="23" s="1"/>
  <c r="D34" i="24" s="1"/>
  <c r="F10" i="29"/>
  <c r="E10" i="29"/>
  <c r="D10" i="29"/>
  <c r="E34" i="23" s="1"/>
  <c r="C10" i="29"/>
  <c r="D34" i="23" s="1"/>
  <c r="G19" i="27"/>
  <c r="F4" i="20" s="1"/>
  <c r="J4" i="24" s="1"/>
  <c r="F19" i="27"/>
  <c r="E19" i="27"/>
  <c r="D19" i="27"/>
  <c r="E4" i="20" s="1"/>
  <c r="C19" i="27"/>
  <c r="D4" i="20" s="1"/>
  <c r="G10" i="27"/>
  <c r="F10" i="27"/>
  <c r="E10" i="27"/>
  <c r="D10" i="27"/>
  <c r="C10" i="27"/>
  <c r="E8" i="24"/>
  <c r="E57" i="23" l="1"/>
  <c r="E58" i="23" s="1"/>
  <c r="D57" i="23"/>
  <c r="D58" i="23" s="1"/>
  <c r="C7" i="53" l="1"/>
  <c r="F54" i="23" l="1"/>
  <c r="G8" i="23"/>
  <c r="D14" i="24" l="1"/>
  <c r="D16" i="24"/>
  <c r="E17" i="24" l="1"/>
  <c r="F21" i="23"/>
  <c r="F9" i="23"/>
  <c r="G33" i="23" l="1"/>
  <c r="F64" i="23" s="1"/>
  <c r="C8" i="53" s="1"/>
  <c r="G17" i="23"/>
  <c r="F61" i="23" s="1"/>
  <c r="C5" i="53" s="1"/>
  <c r="F58" i="23"/>
  <c r="C22" i="53" s="1"/>
  <c r="E46" i="20"/>
  <c r="D46" i="20"/>
  <c r="F42" i="20"/>
  <c r="F62" i="23" l="1"/>
  <c r="D20" i="24"/>
  <c r="E33" i="24" s="1"/>
  <c r="F65" i="23" l="1"/>
  <c r="C6" i="53"/>
  <c r="C10" i="53" s="1"/>
  <c r="D57" i="24"/>
  <c r="D61" i="24" s="1"/>
  <c r="C8" i="6"/>
  <c r="C7" i="17" s="1"/>
  <c r="C9" i="6"/>
  <c r="C8" i="17" s="1"/>
  <c r="C10" i="6"/>
  <c r="C9" i="17" s="1"/>
  <c r="C11" i="6"/>
  <c r="C10" i="17" s="1"/>
  <c r="B13" i="6"/>
  <c r="F10" i="6"/>
  <c r="F9" i="17" s="1"/>
  <c r="C12" i="6"/>
  <c r="C11" i="17" s="1"/>
  <c r="L12" i="6"/>
  <c r="L11" i="17" s="1"/>
  <c r="I12" i="6"/>
  <c r="I11" i="17" s="1"/>
  <c r="F12" i="6"/>
  <c r="F11" i="17" s="1"/>
  <c r="L11" i="6"/>
  <c r="L10" i="17" s="1"/>
  <c r="I11" i="6"/>
  <c r="I10" i="17" s="1"/>
  <c r="F11" i="6"/>
  <c r="F10" i="17" s="1"/>
  <c r="L10" i="6"/>
  <c r="L9" i="17" s="1"/>
  <c r="I10" i="6"/>
  <c r="I9" i="17" s="1"/>
  <c r="L9" i="6"/>
  <c r="L8" i="17" s="1"/>
  <c r="I9" i="6"/>
  <c r="I8" i="17" s="1"/>
  <c r="F9" i="6"/>
  <c r="F8" i="17" s="1"/>
  <c r="L8" i="6"/>
  <c r="L7" i="17" s="1"/>
  <c r="I8" i="6"/>
  <c r="I7" i="17" s="1"/>
  <c r="F8" i="6"/>
  <c r="F7" i="17" s="1"/>
  <c r="B11" i="17"/>
  <c r="A11" i="17"/>
  <c r="A10" i="17"/>
  <c r="B9" i="17"/>
  <c r="A9" i="17"/>
  <c r="B8" i="17"/>
  <c r="A8" i="17"/>
  <c r="B7" i="17"/>
  <c r="A7" i="17"/>
  <c r="C6" i="17"/>
  <c r="B6" i="17"/>
  <c r="C5" i="17"/>
  <c r="B5" i="17"/>
  <c r="E5" i="17"/>
  <c r="H5" i="17"/>
  <c r="K5" i="17"/>
  <c r="M5" i="17"/>
  <c r="E6" i="17"/>
  <c r="F6" i="17"/>
  <c r="G6" i="17"/>
  <c r="H6" i="17"/>
  <c r="I6" i="17"/>
  <c r="J6" i="17"/>
  <c r="K6" i="17"/>
  <c r="L6" i="17"/>
  <c r="M6" i="17"/>
  <c r="E7" i="17"/>
  <c r="G7" i="17"/>
  <c r="H7" i="17"/>
  <c r="J7" i="17"/>
  <c r="K7" i="17"/>
  <c r="M7" i="17"/>
  <c r="E8" i="17"/>
  <c r="G8" i="17"/>
  <c r="H8" i="17"/>
  <c r="J8" i="17"/>
  <c r="K8" i="17"/>
  <c r="M8" i="17"/>
  <c r="E9" i="17"/>
  <c r="G9" i="17"/>
  <c r="H9" i="17"/>
  <c r="J9" i="17"/>
  <c r="K9" i="17"/>
  <c r="M9" i="17"/>
  <c r="E10" i="17"/>
  <c r="G10" i="17"/>
  <c r="H10" i="17"/>
  <c r="J10" i="17"/>
  <c r="K10" i="17"/>
  <c r="M10" i="17"/>
  <c r="E11" i="17"/>
  <c r="G11" i="17"/>
  <c r="H11" i="17"/>
  <c r="J11" i="17"/>
  <c r="K11" i="17"/>
  <c r="M11" i="17"/>
  <c r="D6" i="17"/>
  <c r="D7" i="17"/>
  <c r="D8" i="17"/>
  <c r="D9" i="17"/>
  <c r="D10" i="17"/>
  <c r="D11" i="17"/>
  <c r="D3" i="17"/>
  <c r="D2" i="17"/>
  <c r="B10" i="17"/>
  <c r="F25" i="20" l="1"/>
  <c r="J25" i="24"/>
  <c r="J29" i="24"/>
  <c r="F36" i="20"/>
  <c r="C13" i="6"/>
  <c r="J49" i="24" l="1"/>
  <c r="D62" i="24" s="1"/>
  <c r="F29" i="20"/>
  <c r="F17" i="20"/>
  <c r="G57" i="23" l="1"/>
  <c r="G58" i="23" s="1"/>
  <c r="F46" i="20"/>
  <c r="C23" i="53" s="1"/>
  <c r="C26" i="53" s="1"/>
  <c r="F57" i="20" l="1"/>
  <c r="F58" i="20" s="1"/>
  <c r="C13" i="53" s="1"/>
  <c r="C16" i="53" s="1"/>
  <c r="D65" i="24" l="1"/>
  <c r="C18" i="53" s="1"/>
</calcChain>
</file>

<file path=xl/sharedStrings.xml><?xml version="1.0" encoding="utf-8"?>
<sst xmlns="http://schemas.openxmlformats.org/spreadsheetml/2006/main" count="1682" uniqueCount="579">
  <si>
    <t>nájem nebytový</t>
  </si>
  <si>
    <t>nájem byty</t>
  </si>
  <si>
    <t>pronájem pozemků</t>
  </si>
  <si>
    <t>les</t>
  </si>
  <si>
    <t>obědy</t>
  </si>
  <si>
    <t>knihovna</t>
  </si>
  <si>
    <t>noviny</t>
  </si>
  <si>
    <t>muzeum</t>
  </si>
  <si>
    <t>rozhlas</t>
  </si>
  <si>
    <t>VPP</t>
  </si>
  <si>
    <t>prodej pozemků</t>
  </si>
  <si>
    <t>ZUŠ</t>
  </si>
  <si>
    <t>ROROŠ</t>
  </si>
  <si>
    <t>SRC</t>
  </si>
  <si>
    <t>DPS</t>
  </si>
  <si>
    <t>AFK</t>
  </si>
  <si>
    <t>Město</t>
  </si>
  <si>
    <t>SPOZ</t>
  </si>
  <si>
    <t>mzdy</t>
  </si>
  <si>
    <t>DDHM</t>
  </si>
  <si>
    <t>voda</t>
  </si>
  <si>
    <t>plyn</t>
  </si>
  <si>
    <t>cestovné</t>
  </si>
  <si>
    <t>nájemné</t>
  </si>
  <si>
    <t>celkem</t>
  </si>
  <si>
    <t>úroky</t>
  </si>
  <si>
    <t>pohoštění</t>
  </si>
  <si>
    <t>fond odměn</t>
  </si>
  <si>
    <t>HV</t>
  </si>
  <si>
    <t>rezervní fond</t>
  </si>
  <si>
    <t xml:space="preserve">MŠ </t>
  </si>
  <si>
    <t>ZŠ</t>
  </si>
  <si>
    <t>Mikroregion Frýdlantsko</t>
  </si>
  <si>
    <t>[Kč]</t>
  </si>
  <si>
    <t>nově</t>
  </si>
  <si>
    <t>budovy</t>
  </si>
  <si>
    <t>příjmy</t>
  </si>
  <si>
    <t>ostatní nákupy</t>
  </si>
  <si>
    <t>investice</t>
  </si>
  <si>
    <t>poštovní služby</t>
  </si>
  <si>
    <t>nájem Teplárenská</t>
  </si>
  <si>
    <t>odpady EKOKOM</t>
  </si>
  <si>
    <t>FKSP</t>
  </si>
  <si>
    <t xml:space="preserve">Použití hospodářských výsledků </t>
  </si>
  <si>
    <t>veřejné osvětlení</t>
  </si>
  <si>
    <t>teplo</t>
  </si>
  <si>
    <t>SO Smrk</t>
  </si>
  <si>
    <t>rozpočet</t>
  </si>
  <si>
    <t>Evropská Nová Města</t>
  </si>
  <si>
    <t>3d-3z-3p</t>
  </si>
  <si>
    <t>DPH</t>
  </si>
  <si>
    <t>pohřebnictví</t>
  </si>
  <si>
    <t>sociální fond</t>
  </si>
  <si>
    <t xml:space="preserve"> </t>
  </si>
  <si>
    <t>daně placené městem</t>
  </si>
  <si>
    <t>fond reprodukce majetku</t>
  </si>
  <si>
    <t>příděl z HV</t>
  </si>
  <si>
    <t>plán [Kč]</t>
  </si>
  <si>
    <t>DPS služby klientům</t>
  </si>
  <si>
    <t>Projekty, inženýrská činnost</t>
  </si>
  <si>
    <t>Celkem ……………………………………………...</t>
  </si>
  <si>
    <t>součet</t>
  </si>
  <si>
    <t>JSDH</t>
  </si>
  <si>
    <t>stav 2019</t>
  </si>
  <si>
    <t>odvod 19</t>
  </si>
  <si>
    <t xml:space="preserve">čísla názvu akcí, neurčují jejich pořadí  !!! </t>
  </si>
  <si>
    <t>název PO</t>
  </si>
  <si>
    <t>MěÚ</t>
  </si>
  <si>
    <t>příspěvkových organizací za rok 2020</t>
  </si>
  <si>
    <t>APK</t>
  </si>
  <si>
    <t>ozdrav. hosp. zvířat</t>
  </si>
  <si>
    <t>paragraf</t>
  </si>
  <si>
    <t>popis</t>
  </si>
  <si>
    <t>pěstební činnost</t>
  </si>
  <si>
    <t>silnice</t>
  </si>
  <si>
    <t xml:space="preserve">dopravní obslužnost </t>
  </si>
  <si>
    <t>odvádění a čištění odpadních vod</t>
  </si>
  <si>
    <t>mateřské školy</t>
  </si>
  <si>
    <t>základní školy</t>
  </si>
  <si>
    <t>základní umělecké školy</t>
  </si>
  <si>
    <t>činnosti knihovnické</t>
  </si>
  <si>
    <t>činnosti muzeí a galerií</t>
  </si>
  <si>
    <t>rozhlas a televize</t>
  </si>
  <si>
    <t>ostatní záležitosti kultury</t>
  </si>
  <si>
    <t>poznámka</t>
  </si>
  <si>
    <t>ostatní sportovní činnost</t>
  </si>
  <si>
    <t xml:space="preserve">využití volného času dětí a mládeže </t>
  </si>
  <si>
    <t>ostatní zájmová činnost a rekreace</t>
  </si>
  <si>
    <t>bytové hospodářství</t>
  </si>
  <si>
    <t>nebytové hospodářství</t>
  </si>
  <si>
    <t>komunální služby a územní rozvoj</t>
  </si>
  <si>
    <t>změny technologíí vytápění</t>
  </si>
  <si>
    <t>osobní asist., peč. služba  …</t>
  </si>
  <si>
    <t>krizová opatření</t>
  </si>
  <si>
    <t>požární ochrana - dobrovolná část</t>
  </si>
  <si>
    <t>zastupitelstva obcí</t>
  </si>
  <si>
    <t>volby</t>
  </si>
  <si>
    <t>činnost místní správy</t>
  </si>
  <si>
    <t>mezinárodní spolupráce</t>
  </si>
  <si>
    <t>převody vlastním fondům</t>
  </si>
  <si>
    <t>ostatní finanční operace</t>
  </si>
  <si>
    <t>ostatní činnosti</t>
  </si>
  <si>
    <t>sběr a svoz komunálních odpadů</t>
  </si>
  <si>
    <t>péče o vzhled obci a veřejnou zeleň</t>
  </si>
  <si>
    <t>popis (původní)</t>
  </si>
  <si>
    <t>daň z nemovitých věcí</t>
  </si>
  <si>
    <t>vstupné na kulturní akce</t>
  </si>
  <si>
    <t>veřejné osvětlení (pronájem plošiny)</t>
  </si>
  <si>
    <t>technologie vytápění (Teplárenská)</t>
  </si>
  <si>
    <t>sběr a svoz odpadu</t>
  </si>
  <si>
    <t>péče o vzhled obce</t>
  </si>
  <si>
    <t>pečovatelská služba</t>
  </si>
  <si>
    <t>činnost místní správy (nedaňové příjmy)</t>
  </si>
  <si>
    <t>převody fondům (sociální fond)</t>
  </si>
  <si>
    <t>plán</t>
  </si>
  <si>
    <t>skutečnost</t>
  </si>
  <si>
    <t>návrh</t>
  </si>
  <si>
    <t>výdaje</t>
  </si>
  <si>
    <t>dílčí návrhy</t>
  </si>
  <si>
    <t xml:space="preserve">Střecha knihovna </t>
  </si>
  <si>
    <t>Protipovodňové opatření Husova - Měděnec</t>
  </si>
  <si>
    <t>Daně sdílené ze SR</t>
  </si>
  <si>
    <t>Místní daně</t>
  </si>
  <si>
    <t>Dotace</t>
  </si>
  <si>
    <t>nájemné FVS</t>
  </si>
  <si>
    <t>splátky půjček (UNITAS)</t>
  </si>
  <si>
    <t>záležitosti sdělovacích prostředků (noviny)</t>
  </si>
  <si>
    <t>správní poplatky</t>
  </si>
  <si>
    <t>daně, poplatky z hazardních her</t>
  </si>
  <si>
    <t>místní poplatky z vybraných činností a služeb</t>
  </si>
  <si>
    <t>daň z příjmů fyzických osob</t>
  </si>
  <si>
    <t>daň z příjmů právnických osob</t>
  </si>
  <si>
    <t>daň z přidané hodnoty</t>
  </si>
  <si>
    <t>krizová rezerva</t>
  </si>
  <si>
    <t>bytová správa</t>
  </si>
  <si>
    <t>využívání komun. odpadů (Eko-com,Asocol)</t>
  </si>
  <si>
    <t>(v Kč)</t>
  </si>
  <si>
    <t>134x</t>
  </si>
  <si>
    <t>neinvestiční přijaté transfery ze SR</t>
  </si>
  <si>
    <t>ostatní neinvestiční přijaté dotace ze SR</t>
  </si>
  <si>
    <t>neinvestiční přijaté dotace od krajů</t>
  </si>
  <si>
    <t>činosti muzeí a galerií</t>
  </si>
  <si>
    <t>111x</t>
  </si>
  <si>
    <t>112x</t>
  </si>
  <si>
    <t>121x</t>
  </si>
  <si>
    <t>heslo pro odemknutí zamčených listů je:</t>
  </si>
  <si>
    <t>mesto</t>
  </si>
  <si>
    <t>pozn.</t>
  </si>
  <si>
    <t>příjmová část</t>
  </si>
  <si>
    <t>rozpočet v Kč</t>
  </si>
  <si>
    <t>položka</t>
  </si>
  <si>
    <t>text</t>
  </si>
  <si>
    <t>upravený</t>
  </si>
  <si>
    <t xml:space="preserve">předpoklad </t>
  </si>
  <si>
    <t>schválený</t>
  </si>
  <si>
    <t>výdajová část</t>
  </si>
  <si>
    <t>ostatní služby</t>
  </si>
  <si>
    <t xml:space="preserve">   ostatní služby</t>
  </si>
  <si>
    <t>Nové Město pod Smrkem dne:</t>
  </si>
  <si>
    <t>zpracoval:</t>
  </si>
  <si>
    <t>J. Pelant</t>
  </si>
  <si>
    <t>tržby za prodej dřeva</t>
  </si>
  <si>
    <t>materiál</t>
  </si>
  <si>
    <t>Radim Seifert</t>
  </si>
  <si>
    <t xml:space="preserve">    opravy a udržování</t>
  </si>
  <si>
    <t>Jalovičár D.</t>
  </si>
  <si>
    <t>komunikace</t>
  </si>
  <si>
    <t>Knihovnické činnosti</t>
  </si>
  <si>
    <t>služby (poplatky, internet, kopírování,…)</t>
  </si>
  <si>
    <t>užití duševního vlastnictví</t>
  </si>
  <si>
    <t>ochranné pomůcky</t>
  </si>
  <si>
    <t>zdravotnický materiál</t>
  </si>
  <si>
    <t>knihy, tisk</t>
  </si>
  <si>
    <t>studená voda</t>
  </si>
  <si>
    <t>elektrická energie</t>
  </si>
  <si>
    <t>internet</t>
  </si>
  <si>
    <t>nákup ostatních služeb</t>
  </si>
  <si>
    <t>opravy a udržování</t>
  </si>
  <si>
    <t>Činnosti muzeí</t>
  </si>
  <si>
    <t>vstupné</t>
  </si>
  <si>
    <t>nákup materiálu</t>
  </si>
  <si>
    <t>Rozhlas a televize</t>
  </si>
  <si>
    <t>elektronické komunikace</t>
  </si>
  <si>
    <t>Nebytové hospodářství</t>
  </si>
  <si>
    <t>služby</t>
  </si>
  <si>
    <t>nájem</t>
  </si>
  <si>
    <t>pojistné plnění</t>
  </si>
  <si>
    <t>prádlo, oděv, obuv</t>
  </si>
  <si>
    <t>pohonné hmoty</t>
  </si>
  <si>
    <t>Jalovičár</t>
  </si>
  <si>
    <t>Veřejné osvětlení</t>
  </si>
  <si>
    <t>služby (plošina)</t>
  </si>
  <si>
    <t>školení a vzdělávání</t>
  </si>
  <si>
    <t>Pohřebnictví</t>
  </si>
  <si>
    <t>za hrobová místa</t>
  </si>
  <si>
    <t>náhrady (vymožená pohledávka)</t>
  </si>
  <si>
    <t xml:space="preserve">   budovy, stavby</t>
  </si>
  <si>
    <t>Sběr a svoz komunálních odpadů</t>
  </si>
  <si>
    <t>EKO-KOM (odměna na podporu separace)</t>
  </si>
  <si>
    <t>ELEKTROWIN (odměna za zpětný odběr)</t>
  </si>
  <si>
    <t>FCC ( prodej PET), kauce, podnikatelé</t>
  </si>
  <si>
    <t>SD – suť (poplatek od FO)</t>
  </si>
  <si>
    <t>KOVOŠROT (prodej - železo, papír)</t>
  </si>
  <si>
    <t>služby (nádoby + sběrný dvůr+ monitoring)</t>
  </si>
  <si>
    <t>stavby (oplocení SD+stání kontejnerová)</t>
  </si>
  <si>
    <t>Václavková Marie</t>
  </si>
  <si>
    <t>telefon</t>
  </si>
  <si>
    <t>služby peněžních ústavů</t>
  </si>
  <si>
    <t xml:space="preserve">   dopravní prostředky</t>
  </si>
  <si>
    <t xml:space="preserve">Pečovatelská služba </t>
  </si>
  <si>
    <t>poskytování služeb</t>
  </si>
  <si>
    <t>příspěvky a náhrady</t>
  </si>
  <si>
    <t>Pečovatelská služba</t>
  </si>
  <si>
    <t>platy</t>
  </si>
  <si>
    <t>sociální zabezpečení</t>
  </si>
  <si>
    <t>zdravotní pojištění</t>
  </si>
  <si>
    <t>léky, zdravotnický materiál</t>
  </si>
  <si>
    <t>vodné</t>
  </si>
  <si>
    <t>elektronická komunikace</t>
  </si>
  <si>
    <t>služby peněž. ústavů</t>
  </si>
  <si>
    <t>zpracování dat, informatika</t>
  </si>
  <si>
    <t>náhrady mezd v nemoci</t>
  </si>
  <si>
    <t>Plíšková M.</t>
  </si>
  <si>
    <t>Požární ochrana</t>
  </si>
  <si>
    <t>ostatní platy</t>
  </si>
  <si>
    <t>ostatní osobní výdaje</t>
  </si>
  <si>
    <t>ostatní povinné pojistné</t>
  </si>
  <si>
    <t>věcné dary</t>
  </si>
  <si>
    <t>Bytová správa</t>
  </si>
  <si>
    <t>přeplatky za služby</t>
  </si>
  <si>
    <t>úrazové pojištění</t>
  </si>
  <si>
    <t>podlimitní technické zhodnocení</t>
  </si>
  <si>
    <t>úroky (z kaucí)</t>
  </si>
  <si>
    <t>poradenské a právní služby</t>
  </si>
  <si>
    <t>školení, vzdělávání</t>
  </si>
  <si>
    <t>zpracování dat, IT</t>
  </si>
  <si>
    <t>převody</t>
  </si>
  <si>
    <t>platba daní a poplatků SR</t>
  </si>
  <si>
    <t>náhrady mezd v době nemoci</t>
  </si>
  <si>
    <t>ostatní výdaje (přeplatky)</t>
  </si>
  <si>
    <t>Edita Čeledová</t>
  </si>
  <si>
    <t>Ostatní záležitosti kultury</t>
  </si>
  <si>
    <t>vstupenky + dary</t>
  </si>
  <si>
    <t>KULTURA</t>
  </si>
  <si>
    <t>PLES</t>
  </si>
  <si>
    <t>Činnost místní správy</t>
  </si>
  <si>
    <t>dohody, refundace</t>
  </si>
  <si>
    <t>zdravotnický materiál (roušky, dezinfekce,..</t>
  </si>
  <si>
    <t>poštovní služba</t>
  </si>
  <si>
    <t>programové vybavení</t>
  </si>
  <si>
    <t>stroje, přístroje</t>
  </si>
  <si>
    <t>pozemky</t>
  </si>
  <si>
    <t>rok 2022</t>
  </si>
  <si>
    <t xml:space="preserve"> k 30.09.</t>
  </si>
  <si>
    <t>útulek Hajniště</t>
  </si>
  <si>
    <t>dopravní obslužnost</t>
  </si>
  <si>
    <t>odpadové hospodářství</t>
  </si>
  <si>
    <t>Mateřská škola</t>
  </si>
  <si>
    <t>Základní škola</t>
  </si>
  <si>
    <t>Základní umělecká škola</t>
  </si>
  <si>
    <t>SPOZ, kultura, ples</t>
  </si>
  <si>
    <t>zeleň a čištění města</t>
  </si>
  <si>
    <t>Teplárenská novoměstská</t>
  </si>
  <si>
    <t>poplatek z veřejného pros.</t>
  </si>
  <si>
    <t>poplatek ze vstupného</t>
  </si>
  <si>
    <t>poplatek za odpad</t>
  </si>
  <si>
    <t>výkon státní správy</t>
  </si>
  <si>
    <t>sociální práce</t>
  </si>
  <si>
    <t>UP VPP</t>
  </si>
  <si>
    <t>čištění města</t>
  </si>
  <si>
    <t>Přehled nákladů</t>
  </si>
  <si>
    <t>na rok</t>
  </si>
  <si>
    <t>Příloha č. 8</t>
  </si>
  <si>
    <t>Mateřská škola, Nové Město pod Smrkem, okres Liberec, příspěvková organizace</t>
  </si>
  <si>
    <t xml:space="preserve">                                                                 Hlavní činnost</t>
  </si>
  <si>
    <t>v  Kč</t>
  </si>
  <si>
    <t>účet</t>
  </si>
  <si>
    <t>ukazatel</t>
  </si>
  <si>
    <t>celková potřeba</t>
  </si>
  <si>
    <t>příspěvek města</t>
  </si>
  <si>
    <t>další zdroje</t>
  </si>
  <si>
    <t>vlastní</t>
  </si>
  <si>
    <t>fondy</t>
  </si>
  <si>
    <t>od cizích</t>
  </si>
  <si>
    <t>NÁKLADY CELKEM</t>
  </si>
  <si>
    <r>
      <t xml:space="preserve">Spotřebované nákupy </t>
    </r>
    <r>
      <rPr>
        <b/>
        <sz val="8"/>
        <rFont val="Arial"/>
        <family val="2"/>
        <charset val="238"/>
      </rPr>
      <t>(501+502)</t>
    </r>
    <r>
      <rPr>
        <b/>
        <sz val="9"/>
        <rFont val="Arial"/>
        <family val="2"/>
        <charset val="238"/>
      </rPr>
      <t xml:space="preserve"> </t>
    </r>
  </si>
  <si>
    <t xml:space="preserve">Spotřeba materiálu  </t>
  </si>
  <si>
    <t>Ostatní materiál, DDHM do 3.000 Kč</t>
  </si>
  <si>
    <t>Učebnice a bezplatně poskytované školní potřeby</t>
  </si>
  <si>
    <t>Kancelářské potřeby</t>
  </si>
  <si>
    <t>Knihy, tisk, předplatné</t>
  </si>
  <si>
    <t>Pohonné hmoty</t>
  </si>
  <si>
    <t>Potraviny</t>
  </si>
  <si>
    <t>Čisticí prostředky</t>
  </si>
  <si>
    <t>Chemikálie</t>
  </si>
  <si>
    <t xml:space="preserve">Spotřeba energie </t>
  </si>
  <si>
    <t>Elektrická energie</t>
  </si>
  <si>
    <t>Teplo</t>
  </si>
  <si>
    <t>Plyn</t>
  </si>
  <si>
    <t>Voda</t>
  </si>
  <si>
    <r>
      <t xml:space="preserve">Služby </t>
    </r>
    <r>
      <rPr>
        <b/>
        <sz val="8"/>
        <rFont val="Arial"/>
        <family val="2"/>
        <charset val="238"/>
      </rPr>
      <t>(511+512+513+518)</t>
    </r>
  </si>
  <si>
    <t>Opravy a udržování</t>
  </si>
  <si>
    <t>Opravy a udržování (vč. revizí)</t>
  </si>
  <si>
    <t>Opravy počítačů</t>
  </si>
  <si>
    <t>Cestovné</t>
  </si>
  <si>
    <t>Cestovné a cestovní náhrady</t>
  </si>
  <si>
    <t>Náklady na reprezentaci</t>
  </si>
  <si>
    <t>Náklady na reprezentaci (pohoštění)</t>
  </si>
  <si>
    <t xml:space="preserve">Ostatní služby </t>
  </si>
  <si>
    <t>Svoz odpadu</t>
  </si>
  <si>
    <t>Internet</t>
  </si>
  <si>
    <t>Služby pošt</t>
  </si>
  <si>
    <t>Telefonní poplatky</t>
  </si>
  <si>
    <t>Ostatní služby, DDNM do 7.000 Kč</t>
  </si>
  <si>
    <t>Přeprava dětí</t>
  </si>
  <si>
    <t>Bankovní poplatky</t>
  </si>
  <si>
    <t>Nájemné tělocvičny</t>
  </si>
  <si>
    <t>Nájemné leasing (např. kopírky)</t>
  </si>
  <si>
    <t>Nájem sálu</t>
  </si>
  <si>
    <t>Rozbory vody</t>
  </si>
  <si>
    <t>Propagace, reklama</t>
  </si>
  <si>
    <t>Plavání</t>
  </si>
  <si>
    <r>
      <t xml:space="preserve">Osobní náklady </t>
    </r>
    <r>
      <rPr>
        <b/>
        <sz val="8"/>
        <rFont val="Arial"/>
        <family val="2"/>
        <charset val="238"/>
      </rPr>
      <t>(521+524+525+527+528)</t>
    </r>
    <r>
      <rPr>
        <b/>
        <sz val="9"/>
        <rFont val="Arial"/>
        <family val="2"/>
        <charset val="238"/>
      </rPr>
      <t xml:space="preserve"> </t>
    </r>
  </si>
  <si>
    <t>Mzdové náklady</t>
  </si>
  <si>
    <t>Zákonné sociální pojištění</t>
  </si>
  <si>
    <t>Jiné sociální pojištění</t>
  </si>
  <si>
    <t>Zákonné sociální náklady</t>
  </si>
  <si>
    <t>Zákonné sociální náklady (FKSP)</t>
  </si>
  <si>
    <t>Služby, školení a vzdělávání</t>
  </si>
  <si>
    <t>Zdravotní prohlídky</t>
  </si>
  <si>
    <t>Ochranné pomůcky</t>
  </si>
  <si>
    <t>Jiné sociální náklady</t>
  </si>
  <si>
    <r>
      <t xml:space="preserve">Daně a poplatky </t>
    </r>
    <r>
      <rPr>
        <b/>
        <sz val="8"/>
        <rFont val="Arial"/>
        <family val="2"/>
        <charset val="238"/>
      </rPr>
      <t>(538)</t>
    </r>
  </si>
  <si>
    <t>Jiné daně a poplatky</t>
  </si>
  <si>
    <r>
      <t xml:space="preserve">Ostatní náklady </t>
    </r>
    <r>
      <rPr>
        <b/>
        <sz val="8"/>
        <rFont val="Arial"/>
        <family val="2"/>
        <charset val="238"/>
      </rPr>
      <t>(541+542+547+549)</t>
    </r>
  </si>
  <si>
    <t>Smluvní pokuty a úroky z prodlení</t>
  </si>
  <si>
    <t>Ostatní pokuty a penále</t>
  </si>
  <si>
    <t>Manka a škody</t>
  </si>
  <si>
    <t>Ostatní náklady (ostatní pojištění, kapesné)</t>
  </si>
  <si>
    <t>Ostatní náklady - pojištění</t>
  </si>
  <si>
    <r>
      <t xml:space="preserve">Odpisy, rezervy a opravné položky </t>
    </r>
    <r>
      <rPr>
        <b/>
        <sz val="8"/>
        <rFont val="Arial"/>
        <family val="2"/>
        <charset val="238"/>
      </rPr>
      <t>(556+558)</t>
    </r>
  </si>
  <si>
    <t>Odpisy dlouhodobého majetku</t>
  </si>
  <si>
    <t>Tvorba a zúčtování opravných položek</t>
  </si>
  <si>
    <t>Náklady z DDM</t>
  </si>
  <si>
    <t>DDHM (3.000-40.000 Kč)</t>
  </si>
  <si>
    <t>DDNM (7.000-60.000 Kč)</t>
  </si>
  <si>
    <r>
      <t xml:space="preserve">Finanční náklady </t>
    </r>
    <r>
      <rPr>
        <b/>
        <sz val="8"/>
        <rFont val="Arial"/>
        <family val="2"/>
        <charset val="238"/>
      </rPr>
      <t>(569)</t>
    </r>
  </si>
  <si>
    <t>Ostatní finanční náklady</t>
  </si>
  <si>
    <r>
      <t xml:space="preserve">Daň z příjmů </t>
    </r>
    <r>
      <rPr>
        <b/>
        <sz val="8"/>
        <rFont val="Arial"/>
        <family val="2"/>
        <charset val="238"/>
      </rPr>
      <t>(591+595)</t>
    </r>
  </si>
  <si>
    <t>Daň z příjmů</t>
  </si>
  <si>
    <t>Dodatečné odvody daně z příjmů</t>
  </si>
  <si>
    <t>sestavil:</t>
  </si>
  <si>
    <t>Miloslava Suková</t>
  </si>
  <si>
    <t>podpis:</t>
  </si>
  <si>
    <t>datum:</t>
  </si>
  <si>
    <t>ředitel PO:</t>
  </si>
  <si>
    <t xml:space="preserve">poznámka: </t>
  </si>
  <si>
    <t>k vyplnění jsou určena žlutá pole.</t>
  </si>
  <si>
    <t>Mgr. Michaela Smutná</t>
  </si>
  <si>
    <t>Základní umělecká škola, Nové Město pod Smrkem, okres Liberec, příspěvková organizace</t>
  </si>
  <si>
    <t>Mgr. Martina Funtánová</t>
  </si>
  <si>
    <t>Středisko volného času "ROROŠ", Nové Město pod Smrkem, příspěvková organizace</t>
  </si>
  <si>
    <t>Mgr. Yveta Svobodová</t>
  </si>
  <si>
    <t>25.10.2021</t>
  </si>
  <si>
    <t>Sportovní a relaxační centrum, příspěvková organizace</t>
  </si>
  <si>
    <t>Ing. Pavel Jakoubek</t>
  </si>
  <si>
    <t>platy VPP</t>
  </si>
  <si>
    <t>sociální zabezpečení VPP</t>
  </si>
  <si>
    <t>zdravotní pojištění VPP</t>
  </si>
  <si>
    <t>náhrady v nemoci</t>
  </si>
  <si>
    <t>součet VPP</t>
  </si>
  <si>
    <t>součet čištění a zeleň</t>
  </si>
  <si>
    <t>Zastupitelstvo města</t>
  </si>
  <si>
    <t>odměny zastupitelů</t>
  </si>
  <si>
    <t>M. Holcová</t>
  </si>
  <si>
    <t>prodej budov</t>
  </si>
  <si>
    <t>prodej ostatního majetku</t>
  </si>
  <si>
    <t>pojištění DAS</t>
  </si>
  <si>
    <t>daně a poplatky</t>
  </si>
  <si>
    <t>§ 6171</t>
  </si>
  <si>
    <t>§ 3429</t>
  </si>
  <si>
    <t>§ 6223</t>
  </si>
  <si>
    <t>Svaz měst a obcí</t>
  </si>
  <si>
    <t>§ 6409</t>
  </si>
  <si>
    <t>(Město)</t>
  </si>
  <si>
    <t>§ 6399</t>
  </si>
  <si>
    <t>členské příspěvky</t>
  </si>
  <si>
    <t>Euroregion</t>
  </si>
  <si>
    <t>Singltrek</t>
  </si>
  <si>
    <t>Jizerská</t>
  </si>
  <si>
    <t>sučet</t>
  </si>
  <si>
    <t>poplatek za psy</t>
  </si>
  <si>
    <t>poplatek za komunální odpad</t>
  </si>
  <si>
    <t>§ 3722</t>
  </si>
  <si>
    <t>služby (nahodilé příjmy)</t>
  </si>
  <si>
    <t>obědy (příspěvek ze SF)</t>
  </si>
  <si>
    <t>obědy (stravenkový paušál)</t>
  </si>
  <si>
    <t>rozhledna, kyselka</t>
  </si>
  <si>
    <t>Svaz měst a obcí ČR</t>
  </si>
  <si>
    <t>platby dani a poplatků</t>
  </si>
  <si>
    <t>výdajů:</t>
  </si>
  <si>
    <t>Schodek rozpočtu bude kryt ze zůstatků finančních prostředků</t>
  </si>
  <si>
    <t>prodej budov a staveb</t>
  </si>
  <si>
    <t>ostatní nahodilé přijmy</t>
  </si>
  <si>
    <t>§ 1014</t>
  </si>
  <si>
    <t>§ 1031</t>
  </si>
  <si>
    <t>§ 2212</t>
  </si>
  <si>
    <t>§ 3314</t>
  </si>
  <si>
    <t>§ 3613</t>
  </si>
  <si>
    <t>§ 3612</t>
  </si>
  <si>
    <t>§ 3399</t>
  </si>
  <si>
    <t>§ 3341</t>
  </si>
  <si>
    <t>§ 3315</t>
  </si>
  <si>
    <t>§ 3631</t>
  </si>
  <si>
    <t>§ 3632</t>
  </si>
  <si>
    <t>§ 3745</t>
  </si>
  <si>
    <t>§ 4351</t>
  </si>
  <si>
    <t>§ 5512</t>
  </si>
  <si>
    <t>§ 6112</t>
  </si>
  <si>
    <t>V.Petrovič</t>
  </si>
  <si>
    <t>Čištění města a veřejná zeleň</t>
  </si>
  <si>
    <t>poplatek z pobytu</t>
  </si>
  <si>
    <t>materiál (posyp)</t>
  </si>
  <si>
    <t>dotace Město</t>
  </si>
  <si>
    <t>platy zaměstnanců</t>
  </si>
  <si>
    <t>monitoring singltrek</t>
  </si>
  <si>
    <r>
      <t xml:space="preserve">nehmotný majetek </t>
    </r>
    <r>
      <rPr>
        <sz val="10"/>
        <color theme="1"/>
        <rFont val="Calibri"/>
        <family val="2"/>
        <charset val="238"/>
        <scheme val="minor"/>
      </rPr>
      <t>(pasporty)</t>
    </r>
  </si>
  <si>
    <t>Pěstební činnost (les)</t>
  </si>
  <si>
    <t>odchodné při ukončení funkce</t>
  </si>
  <si>
    <t>dopravní prostředky</t>
  </si>
  <si>
    <t>Víceúčelové školní sportovní hřiště - Sokolská</t>
  </si>
  <si>
    <t>Střecha AFK kabiny</t>
  </si>
  <si>
    <t>investiční dotace ze SR</t>
  </si>
  <si>
    <t>investiční dotace kraj</t>
  </si>
  <si>
    <t>Komunikace Havířská - oprava cca 100 m</t>
  </si>
  <si>
    <t>opravy a investice</t>
  </si>
  <si>
    <t>dle předložených podkladů jako schodkový ve výši příjmů:</t>
  </si>
  <si>
    <t>rok 2023</t>
  </si>
  <si>
    <t>Opravy a investice  2023</t>
  </si>
  <si>
    <t>Zastupitelstvo města schvaluje na 2. zasedání konaném dne 14.12.2022 rozpočet města pro rok 2023</t>
  </si>
  <si>
    <t>na bankovních účtech k 31.12.2022 ve výši:</t>
  </si>
  <si>
    <t xml:space="preserve">Rozpočet útulku Hajniště (org 0338) na </t>
  </si>
  <si>
    <t>k 31.12.2022</t>
  </si>
  <si>
    <t xml:space="preserve">Rozpočet pěstební činnost - les (org 0339) na </t>
  </si>
  <si>
    <t>Rozpočet komunikace (org 0359) na</t>
  </si>
  <si>
    <t>Rozpočet knihovny (org 0325) na</t>
  </si>
  <si>
    <t>Rozpočet muzea (org 0330) na</t>
  </si>
  <si>
    <t>Rozpočet veřejný rozhlas (org 0328) na</t>
  </si>
  <si>
    <t>Rozpočet kultura + SPOZ (org 0389) na</t>
  </si>
  <si>
    <t xml:space="preserve">Rozpočet bytová správa  (org 0350) na </t>
  </si>
  <si>
    <t>Rozpočet nebytové hospodářství (org 0348) na</t>
  </si>
  <si>
    <t>Rozpočet veřejné osvětlení (org 0352) na</t>
  </si>
  <si>
    <t>Rozpočet pohřebnictví (org 0353) na</t>
  </si>
  <si>
    <t>Rozpočet odpadové hospodářství ( org 0347 a 0356) na</t>
  </si>
  <si>
    <t>Rozpočet čištění města a veřejná zeleň (org 0355) na</t>
  </si>
  <si>
    <t>Rozpočet pečovatelské služby (org 0341) na</t>
  </si>
  <si>
    <t>Rozpočet hasiči (org 0331 a 0332) na</t>
  </si>
  <si>
    <t>Rozpočet města (org 0337) na</t>
  </si>
  <si>
    <t>Rozpočet městského úřadu  (org 0336) na</t>
  </si>
  <si>
    <t>Rozpočet města - správní odbor  (org 0337) na</t>
  </si>
  <si>
    <t>regály na knihy</t>
  </si>
  <si>
    <t>prodej PET</t>
  </si>
  <si>
    <t>kontejnerová stání</t>
  </si>
  <si>
    <t>13,5 % inflace</t>
  </si>
  <si>
    <t>léky a zdravotnický materiál</t>
  </si>
  <si>
    <t xml:space="preserve">Spotřebované nákupy (501+502) </t>
  </si>
  <si>
    <t>Služby (511+512+513+518)</t>
  </si>
  <si>
    <t xml:space="preserve">Osobní náklady (521+524+525+527+528) </t>
  </si>
  <si>
    <t>Daně a poplatky (538)</t>
  </si>
  <si>
    <t>Ostatní náklady (541+542+547+549)</t>
  </si>
  <si>
    <t>Odpisy, rezervy a opravné položky (556+558)</t>
  </si>
  <si>
    <t>Finanční náklady (569)</t>
  </si>
  <si>
    <t>Daň z příjmů (591+595)</t>
  </si>
  <si>
    <t>Základní škola, Nové Město pod Smrkem, příspěvková organizace</t>
  </si>
  <si>
    <t>1.11.2022</t>
  </si>
  <si>
    <t>L. Kellerová</t>
  </si>
  <si>
    <t>P. Novák</t>
  </si>
  <si>
    <t>telefony, internet</t>
  </si>
  <si>
    <t>dotace a finanční dary</t>
  </si>
  <si>
    <t>Fin. dary</t>
  </si>
  <si>
    <t>§ 3639</t>
  </si>
  <si>
    <t>auto</t>
  </si>
  <si>
    <t>codexis 3 roky</t>
  </si>
  <si>
    <t>mobilní rozhlas</t>
  </si>
  <si>
    <t>ostatní</t>
  </si>
  <si>
    <t>frankov.</t>
  </si>
  <si>
    <t>obědy VPP</t>
  </si>
  <si>
    <t>Pítro</t>
  </si>
  <si>
    <t>kopírka</t>
  </si>
  <si>
    <t>příjem z daně z technických her</t>
  </si>
  <si>
    <t>MMR-sportoviště ZŠ</t>
  </si>
  <si>
    <t>MMR-Žižkova, Sokolská</t>
  </si>
  <si>
    <t>SZIF-MŠ herní prvky</t>
  </si>
  <si>
    <t>využití odpadu EKOKOM</t>
  </si>
  <si>
    <t>sběr a svoz komunálního odpadu</t>
  </si>
  <si>
    <t>kompenzace FCC</t>
  </si>
  <si>
    <t>FCC kompenzace</t>
  </si>
  <si>
    <t>územní rozvoj</t>
  </si>
  <si>
    <t>kraj-komunikace náměstí</t>
  </si>
  <si>
    <t>investiční přijaté dotace ze SF</t>
  </si>
  <si>
    <t>Usnesení č. x/2Z/2022</t>
  </si>
  <si>
    <t>zákonná úhrada pracovních úrazů</t>
  </si>
  <si>
    <t>zákonné (úrazové) pojištění</t>
  </si>
  <si>
    <t>MVGŘ HZS-dotace hasiči</t>
  </si>
  <si>
    <t>splátek bankovního úvěru ve výši</t>
  </si>
  <si>
    <t>Splátky půjček</t>
  </si>
  <si>
    <t>Přijatý úvěr</t>
  </si>
  <si>
    <t>Příjmy daňové</t>
  </si>
  <si>
    <t>Příjmy nedaňové</t>
  </si>
  <si>
    <t>Příjmy kapitálové</t>
  </si>
  <si>
    <t>Běžné výdaje</t>
  </si>
  <si>
    <t>Kapitálové výdaje</t>
  </si>
  <si>
    <t>Financování (splátky jistin úvěrů)</t>
  </si>
  <si>
    <t>Příjmy celkem</t>
  </si>
  <si>
    <t>Výdaje celkem</t>
  </si>
  <si>
    <t>Financování</t>
  </si>
  <si>
    <t>Dotace - transfery</t>
  </si>
  <si>
    <t>požární ochrana</t>
  </si>
  <si>
    <t>město</t>
  </si>
  <si>
    <t>sběr a  svoz komunálních odpadů</t>
  </si>
  <si>
    <t>Výdaje v Kč</t>
  </si>
  <si>
    <t>Příjmy v Kč</t>
  </si>
  <si>
    <t>30.10.2022</t>
  </si>
  <si>
    <t>01.11.2022</t>
  </si>
  <si>
    <t>M. Vojáčková</t>
  </si>
  <si>
    <t>V. Petrovič</t>
  </si>
  <si>
    <t>Nové Město pod Smrkem dne: 30.10.2022</t>
  </si>
  <si>
    <t>Mgr. Vymazal</t>
  </si>
  <si>
    <t>Příjmy</t>
  </si>
  <si>
    <t>Daňové příjmy</t>
  </si>
  <si>
    <t>Nedaňové příjmy</t>
  </si>
  <si>
    <t>Kapitálové příjmy</t>
  </si>
  <si>
    <t>Přijaté transfery (dotace)</t>
  </si>
  <si>
    <t>Návrh rozpočtu města Nové Město pod Smrkem na rok 2023</t>
  </si>
  <si>
    <t>terénní pracovník</t>
  </si>
  <si>
    <t>Herní prvky MŠ</t>
  </si>
  <si>
    <t>Parkoviště ulice Máchova</t>
  </si>
  <si>
    <t>Nové vyústění kyselky v prostoru přístřešku</t>
  </si>
  <si>
    <t xml:space="preserve">Cyklostezka z křižovatky ulice Rozkošné na Ludvíkov a Hajniště </t>
  </si>
  <si>
    <t xml:space="preserve">Parkoviště ZŠ Jindřichovická </t>
  </si>
  <si>
    <t>Parkoviště Myslbekova</t>
  </si>
  <si>
    <t>Střecha budovy hasičů NMpS</t>
  </si>
  <si>
    <t>Střecha budovy MÚ</t>
  </si>
  <si>
    <t>Komunikace na Přebytku  (druhá řada domů)</t>
  </si>
  <si>
    <t>Rozšíření parkovací plochy ulice Nádražní (26 míst)</t>
  </si>
  <si>
    <t>Komunikace ul. Rokycanova (po výměně vody FVS)</t>
  </si>
  <si>
    <t>Komunikace ul. Vaňkova, Husova, 5.května, Palackého</t>
  </si>
  <si>
    <t>Kulturní sál  osvětlovací technika, klimatizace, okna, fasáda</t>
  </si>
  <si>
    <t>Skatepark  hřiště pod tělocvičnou Švermova ulice</t>
  </si>
  <si>
    <t>Výměna svítidel VO</t>
  </si>
  <si>
    <t>cena projekt</t>
  </si>
  <si>
    <t>Rekonstrukce náměstí, dokončení II. etapy</t>
  </si>
  <si>
    <t>Kamerový systém (náměstí a úřad)</t>
  </si>
  <si>
    <t>karavanová stání kemp</t>
  </si>
  <si>
    <t>sportoviště ZŠ</t>
  </si>
  <si>
    <t>splátek jistin bankovního úvěru ve výši:</t>
  </si>
  <si>
    <t>Návrh usnesení č. xx/2Z/2022</t>
  </si>
  <si>
    <t>Komunikace ul. Jiskrova (po výměně vody FVS)</t>
  </si>
  <si>
    <t>Rozšíření parkovací plochy ulice 28. října, kácení dvou stromů</t>
  </si>
  <si>
    <t>Dětské hřiště na Okálech, herní a sportovní prvky</t>
  </si>
  <si>
    <t xml:space="preserve">Ludvíkov - zpevnění plochy dětského hřiště </t>
  </si>
  <si>
    <t>Ludvíkov - oprava vodoteče a stavidla požárni nádrže</t>
  </si>
  <si>
    <t>Fasáda - budova Jindřichovická 145 (policie)</t>
  </si>
  <si>
    <t>Mázelova hrobka - klempířské prvky a penetrace pískovce</t>
  </si>
  <si>
    <t>Koupaliště - úprava břehu</t>
  </si>
  <si>
    <t>Přechody pro chodce ul. Jindřichovická, Frýdlantská</t>
  </si>
  <si>
    <t>dotace-auto hasiči</t>
  </si>
  <si>
    <t>pojištění funkčně nespecifikované</t>
  </si>
  <si>
    <t>pojištění majetku a odpovědnosti</t>
  </si>
  <si>
    <t>bank. Poplatky</t>
  </si>
  <si>
    <t>(pojištění pod § 6320)</t>
  </si>
  <si>
    <t>§ 6320</t>
  </si>
  <si>
    <t>Komunikace ke vchodu DPS</t>
  </si>
  <si>
    <t>Komunikace ke vchodům panelových domů</t>
  </si>
  <si>
    <t>verze ke dni:</t>
  </si>
  <si>
    <t>majetek od 1-40 tis. Kč</t>
  </si>
  <si>
    <t>počet poplatníků</t>
  </si>
  <si>
    <t>Návrh poplatku na rok 2023</t>
  </si>
  <si>
    <t>pohledávky 10 %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</si>
</sst>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,##0\ &quot;Kč&quot;"/>
    <numFmt numFmtId="166" formatCode="#,##0.00\ &quot;Kč&quot;"/>
    <numFmt numFmtId="167" formatCode="0.0%"/>
  </numFmts>
  <fonts count="8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53"/>
      <name val="Arial"/>
      <family val="2"/>
    </font>
    <font>
      <b/>
      <sz val="10"/>
      <color indexed="9"/>
      <name val="Arial"/>
      <family val="2"/>
      <charset val="238"/>
    </font>
    <font>
      <b/>
      <sz val="12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color indexed="9"/>
      <name val="Arial"/>
      <family val="2"/>
      <charset val="238"/>
    </font>
    <font>
      <i/>
      <sz val="12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i/>
      <sz val="10"/>
      <color theme="0"/>
      <name val="Arial"/>
      <family val="2"/>
      <charset val="238"/>
    </font>
    <font>
      <b/>
      <i/>
      <sz val="10"/>
      <color indexed="12"/>
      <name val="Arial"/>
      <family val="2"/>
      <charset val="238"/>
    </font>
    <font>
      <b/>
      <sz val="10"/>
      <color rgb="FF0000CC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color theme="1"/>
      <name val="Arial"/>
      <family val="2"/>
      <charset val="238"/>
    </font>
    <font>
      <b/>
      <sz val="9"/>
      <name val="Arial"/>
      <family val="2"/>
      <charset val="238"/>
    </font>
    <font>
      <sz val="8"/>
      <color rgb="FFFFFFC5"/>
      <name val="Arial"/>
      <family val="2"/>
      <charset val="238"/>
    </font>
    <font>
      <i/>
      <sz val="8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3"/>
      <color theme="1"/>
      <name val="Arial"/>
      <family val="2"/>
      <charset val="238"/>
    </font>
    <font>
      <sz val="13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color rgb="FFFFFFFF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gray125">
        <fgColor indexed="22"/>
        <bgColor indexed="9"/>
      </patternFill>
    </fill>
    <fill>
      <patternFill patternType="mediumGray">
        <fgColor indexed="22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22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CC00"/>
        <bgColor indexed="11"/>
      </patternFill>
    </fill>
    <fill>
      <patternFill patternType="solid">
        <fgColor rgb="FF00CC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339966"/>
        <bgColor indexed="11"/>
      </patternFill>
    </fill>
    <fill>
      <patternFill patternType="solid">
        <fgColor rgb="FFFF0000"/>
        <bgColor rgb="FFFF0000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Gray">
        <fgColor rgb="FFFFFFC5"/>
        <bgColor theme="7" tint="0.79998168889431442"/>
      </patternFill>
    </fill>
    <fill>
      <patternFill patternType="lightGray">
        <fgColor rgb="FFFFFFC5"/>
        <bgColor rgb="FFFFFFC5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CC00"/>
        <bgColor rgb="FF000000"/>
      </patternFill>
    </fill>
    <fill>
      <patternFill patternType="solid">
        <fgColor rgb="FF339966"/>
        <bgColor rgb="FF00FF00"/>
      </patternFill>
    </fill>
    <fill>
      <patternFill patternType="solid">
        <fgColor rgb="FF339966"/>
        <bgColor rgb="FF000000"/>
      </patternFill>
    </fill>
    <fill>
      <patternFill patternType="solid">
        <fgColor rgb="FF00CC00"/>
        <bgColor rgb="FF00FF00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FF00"/>
      </patternFill>
    </fill>
    <fill>
      <patternFill patternType="solid">
        <fgColor rgb="FF00B050"/>
        <bgColor rgb="FF000000"/>
      </patternFill>
    </fill>
    <fill>
      <patternFill patternType="solid">
        <fgColor theme="3" tint="0.59999389629810485"/>
        <bgColor indexed="64"/>
      </patternFill>
    </fill>
  </fills>
  <borders count="198">
    <border>
      <left/>
      <right/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/>
      <right style="thin">
        <color theme="0"/>
      </right>
      <top style="thin">
        <color indexed="9"/>
      </top>
      <bottom style="thick">
        <color indexed="9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indexed="9"/>
      </right>
      <top style="thin">
        <color theme="0"/>
      </top>
      <bottom/>
      <diagonal/>
    </border>
    <border>
      <left style="thick">
        <color indexed="9"/>
      </left>
      <right style="thick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ck">
        <color indexed="9"/>
      </right>
      <top style="thin">
        <color theme="0"/>
      </top>
      <bottom/>
      <diagonal/>
    </border>
    <border>
      <left style="thick">
        <color indexed="9"/>
      </left>
      <right/>
      <top style="thin">
        <color theme="0"/>
      </top>
      <bottom/>
      <diagonal/>
    </border>
    <border>
      <left style="thin">
        <color theme="0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ck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/>
      <right style="thin">
        <color theme="0"/>
      </right>
      <top/>
      <bottom style="thick">
        <color rgb="FFFF0000"/>
      </bottom>
      <diagonal/>
    </border>
    <border>
      <left style="thick">
        <color indexed="9"/>
      </left>
      <right style="thick">
        <color indexed="9"/>
      </right>
      <top style="thin">
        <color theme="0"/>
      </top>
      <bottom style="thin">
        <color theme="0"/>
      </bottom>
      <diagonal/>
    </border>
    <border>
      <left style="thick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/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ck">
        <color indexed="9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ck">
        <color auto="1"/>
      </right>
      <top style="dashed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164" fontId="27" fillId="0" borderId="0" applyFont="0" applyFill="0" applyBorder="0" applyAlignment="0" applyProtection="0"/>
    <xf numFmtId="0" fontId="19" fillId="0" borderId="0"/>
    <xf numFmtId="0" fontId="43" fillId="0" borderId="0"/>
    <xf numFmtId="9" fontId="59" fillId="0" borderId="0" applyFont="0" applyFill="0" applyBorder="0" applyAlignment="0" applyProtection="0"/>
    <xf numFmtId="0" fontId="17" fillId="0" borderId="0"/>
    <xf numFmtId="0" fontId="60" fillId="0" borderId="0"/>
    <xf numFmtId="0" fontId="14" fillId="0" borderId="0"/>
    <xf numFmtId="0" fontId="7" fillId="0" borderId="0"/>
    <xf numFmtId="0" fontId="7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</cellStyleXfs>
  <cellXfs count="1200">
    <xf numFmtId="0" fontId="0" fillId="0" borderId="0" xfId="0"/>
    <xf numFmtId="3" fontId="0" fillId="2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3" fontId="23" fillId="3" borderId="8" xfId="0" applyNumberFormat="1" applyFont="1" applyFill="1" applyBorder="1" applyAlignment="1">
      <alignment horizontal="right" vertical="center"/>
    </xf>
    <xf numFmtId="3" fontId="23" fillId="3" borderId="9" xfId="0" applyNumberFormat="1" applyFont="1" applyFill="1" applyBorder="1" applyAlignment="1">
      <alignment horizontal="right" vertical="center"/>
    </xf>
    <xf numFmtId="3" fontId="23" fillId="3" borderId="10" xfId="0" applyNumberFormat="1" applyFont="1" applyFill="1" applyBorder="1" applyAlignment="1">
      <alignment horizontal="right" vertical="center"/>
    </xf>
    <xf numFmtId="3" fontId="23" fillId="3" borderId="11" xfId="0" applyNumberFormat="1" applyFont="1" applyFill="1" applyBorder="1" applyAlignment="1">
      <alignment horizontal="center" vertical="center"/>
    </xf>
    <xf numFmtId="3" fontId="26" fillId="2" borderId="1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6" fillId="7" borderId="0" xfId="0" applyFont="1" applyFill="1" applyAlignment="1">
      <alignment horizontal="center" vertical="center"/>
    </xf>
    <xf numFmtId="0" fontId="26" fillId="7" borderId="0" xfId="0" applyFont="1" applyFill="1" applyAlignment="1">
      <alignment vertical="center"/>
    </xf>
    <xf numFmtId="3" fontId="30" fillId="7" borderId="0" xfId="0" applyNumberFormat="1" applyFont="1" applyFill="1" applyAlignment="1">
      <alignment vertical="center"/>
    </xf>
    <xf numFmtId="3" fontId="26" fillId="2" borderId="2" xfId="0" applyNumberFormat="1" applyFon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3" fontId="0" fillId="2" borderId="3" xfId="0" applyNumberFormat="1" applyFill="1" applyBorder="1" applyAlignment="1">
      <alignment vertical="center"/>
    </xf>
    <xf numFmtId="3" fontId="0" fillId="2" borderId="2" xfId="0" applyNumberFormat="1" applyFill="1" applyBorder="1" applyAlignment="1">
      <alignment vertical="center"/>
    </xf>
    <xf numFmtId="3" fontId="23" fillId="3" borderId="38" xfId="0" applyNumberFormat="1" applyFont="1" applyFill="1" applyBorder="1" applyAlignment="1">
      <alignment horizontal="center" vertical="center"/>
    </xf>
    <xf numFmtId="3" fontId="23" fillId="3" borderId="39" xfId="0" applyNumberFormat="1" applyFont="1" applyFill="1" applyBorder="1" applyAlignment="1">
      <alignment horizontal="right" vertical="center"/>
    </xf>
    <xf numFmtId="0" fontId="31" fillId="0" borderId="0" xfId="0" applyFont="1" applyAlignment="1">
      <alignment vertical="center"/>
    </xf>
    <xf numFmtId="3" fontId="19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vertical="center"/>
    </xf>
    <xf numFmtId="3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3" fontId="20" fillId="0" borderId="12" xfId="0" applyNumberFormat="1" applyFont="1" applyBorder="1" applyAlignment="1">
      <alignment horizontal="center" vertical="center"/>
    </xf>
    <xf numFmtId="3" fontId="20" fillId="0" borderId="29" xfId="0" applyNumberFormat="1" applyFont="1" applyBorder="1" applyAlignment="1">
      <alignment vertical="center"/>
    </xf>
    <xf numFmtId="3" fontId="20" fillId="0" borderId="30" xfId="0" applyNumberFormat="1" applyFont="1" applyBorder="1" applyAlignment="1">
      <alignment vertical="center"/>
    </xf>
    <xf numFmtId="3" fontId="20" fillId="0" borderId="31" xfId="0" applyNumberFormat="1" applyFont="1" applyBorder="1" applyAlignment="1">
      <alignment horizontal="center" vertical="center"/>
    </xf>
    <xf numFmtId="3" fontId="20" fillId="0" borderId="29" xfId="0" applyNumberFormat="1" applyFont="1" applyBorder="1" applyAlignment="1">
      <alignment horizontal="center" vertical="center"/>
    </xf>
    <xf numFmtId="3" fontId="20" fillId="0" borderId="22" xfId="0" applyNumberFormat="1" applyFont="1" applyBorder="1" applyAlignment="1">
      <alignment horizontal="center" vertical="center"/>
    </xf>
    <xf numFmtId="3" fontId="20" fillId="0" borderId="17" xfId="0" applyNumberFormat="1" applyFont="1" applyBorder="1" applyAlignment="1">
      <alignment vertical="center"/>
    </xf>
    <xf numFmtId="3" fontId="20" fillId="0" borderId="18" xfId="0" applyNumberFormat="1" applyFont="1" applyBorder="1" applyAlignment="1">
      <alignment vertical="center"/>
    </xf>
    <xf numFmtId="3" fontId="20" fillId="0" borderId="19" xfId="0" applyNumberFormat="1" applyFont="1" applyBorder="1" applyAlignment="1">
      <alignment vertical="center"/>
    </xf>
    <xf numFmtId="3" fontId="20" fillId="0" borderId="20" xfId="0" applyNumberFormat="1" applyFont="1" applyBorder="1" applyAlignment="1">
      <alignment vertical="center"/>
    </xf>
    <xf numFmtId="3" fontId="20" fillId="0" borderId="24" xfId="0" applyNumberFormat="1" applyFont="1" applyBorder="1" applyAlignment="1">
      <alignment vertical="center"/>
    </xf>
    <xf numFmtId="3" fontId="20" fillId="0" borderId="21" xfId="0" applyNumberFormat="1" applyFont="1" applyBorder="1" applyAlignment="1">
      <alignment vertical="center"/>
    </xf>
    <xf numFmtId="3" fontId="31" fillId="0" borderId="0" xfId="0" applyNumberFormat="1" applyFont="1" applyAlignment="1">
      <alignment horizontal="left" vertical="center"/>
    </xf>
    <xf numFmtId="3" fontId="25" fillId="2" borderId="1" xfId="0" applyNumberFormat="1" applyFont="1" applyFill="1" applyBorder="1" applyAlignment="1">
      <alignment vertical="center"/>
    </xf>
    <xf numFmtId="3" fontId="0" fillId="2" borderId="4" xfId="0" applyNumberFormat="1" applyFill="1" applyBorder="1" applyAlignment="1">
      <alignment vertical="center"/>
    </xf>
    <xf numFmtId="3" fontId="21" fillId="8" borderId="44" xfId="0" applyNumberFormat="1" applyFont="1" applyFill="1" applyBorder="1" applyAlignment="1">
      <alignment horizontal="center" vertical="center"/>
    </xf>
    <xf numFmtId="3" fontId="21" fillId="8" borderId="45" xfId="0" applyNumberFormat="1" applyFont="1" applyFill="1" applyBorder="1" applyAlignment="1">
      <alignment horizontal="center" vertical="center"/>
    </xf>
    <xf numFmtId="3" fontId="22" fillId="8" borderId="46" xfId="0" applyNumberFormat="1" applyFont="1" applyFill="1" applyBorder="1" applyAlignment="1">
      <alignment vertical="center"/>
    </xf>
    <xf numFmtId="3" fontId="21" fillId="8" borderId="46" xfId="0" applyNumberFormat="1" applyFont="1" applyFill="1" applyBorder="1" applyAlignment="1">
      <alignment horizontal="center" vertical="center"/>
    </xf>
    <xf numFmtId="3" fontId="22" fillId="8" borderId="47" xfId="0" applyNumberFormat="1" applyFont="1" applyFill="1" applyBorder="1" applyAlignment="1">
      <alignment vertical="center"/>
    </xf>
    <xf numFmtId="3" fontId="22" fillId="8" borderId="48" xfId="0" applyNumberFormat="1" applyFont="1" applyFill="1" applyBorder="1" applyAlignment="1">
      <alignment vertical="center"/>
    </xf>
    <xf numFmtId="3" fontId="21" fillId="8" borderId="43" xfId="0" applyNumberFormat="1" applyFont="1" applyFill="1" applyBorder="1" applyAlignment="1">
      <alignment horizontal="center" vertical="center"/>
    </xf>
    <xf numFmtId="3" fontId="21" fillId="5" borderId="6" xfId="0" applyNumberFormat="1" applyFont="1" applyFill="1" applyBorder="1" applyAlignment="1">
      <alignment vertical="center"/>
    </xf>
    <xf numFmtId="3" fontId="20" fillId="4" borderId="49" xfId="0" applyNumberFormat="1" applyFont="1" applyFill="1" applyBorder="1" applyAlignment="1">
      <alignment vertical="center"/>
    </xf>
    <xf numFmtId="3" fontId="19" fillId="4" borderId="32" xfId="0" applyNumberFormat="1" applyFont="1" applyFill="1" applyBorder="1" applyAlignment="1">
      <alignment vertical="center"/>
    </xf>
    <xf numFmtId="3" fontId="37" fillId="2" borderId="2" xfId="0" applyNumberFormat="1" applyFont="1" applyFill="1" applyBorder="1" applyAlignment="1">
      <alignment vertical="center"/>
    </xf>
    <xf numFmtId="3" fontId="21" fillId="6" borderId="7" xfId="0" applyNumberFormat="1" applyFont="1" applyFill="1" applyBorder="1" applyAlignment="1">
      <alignment vertical="center"/>
    </xf>
    <xf numFmtId="3" fontId="20" fillId="3" borderId="49" xfId="0" applyNumberFormat="1" applyFont="1" applyFill="1" applyBorder="1" applyAlignment="1">
      <alignment vertical="center"/>
    </xf>
    <xf numFmtId="3" fontId="19" fillId="3" borderId="32" xfId="0" applyNumberFormat="1" applyFont="1" applyFill="1" applyBorder="1" applyAlignment="1">
      <alignment vertical="center"/>
    </xf>
    <xf numFmtId="3" fontId="21" fillId="5" borderId="0" xfId="0" applyNumberFormat="1" applyFont="1" applyFill="1" applyAlignment="1">
      <alignment vertical="center"/>
    </xf>
    <xf numFmtId="3" fontId="20" fillId="4" borderId="51" xfId="0" applyNumberFormat="1" applyFont="1" applyFill="1" applyBorder="1" applyAlignment="1">
      <alignment vertical="center"/>
    </xf>
    <xf numFmtId="3" fontId="21" fillId="8" borderId="54" xfId="0" applyNumberFormat="1" applyFont="1" applyFill="1" applyBorder="1" applyAlignment="1">
      <alignment horizontal="center" vertical="center"/>
    </xf>
    <xf numFmtId="3" fontId="26" fillId="2" borderId="3" xfId="0" applyNumberFormat="1" applyFont="1" applyFill="1" applyBorder="1" applyAlignment="1">
      <alignment vertical="center"/>
    </xf>
    <xf numFmtId="3" fontId="21" fillId="8" borderId="57" xfId="0" applyNumberFormat="1" applyFont="1" applyFill="1" applyBorder="1" applyAlignment="1">
      <alignment vertical="center"/>
    </xf>
    <xf numFmtId="3" fontId="34" fillId="0" borderId="0" xfId="0" applyNumberFormat="1" applyFont="1" applyAlignment="1">
      <alignment vertical="center"/>
    </xf>
    <xf numFmtId="3" fontId="20" fillId="4" borderId="5" xfId="0" applyNumberFormat="1" applyFont="1" applyFill="1" applyBorder="1" applyAlignment="1" applyProtection="1">
      <alignment vertical="center"/>
      <protection locked="0"/>
    </xf>
    <xf numFmtId="3" fontId="20" fillId="3" borderId="5" xfId="0" applyNumberFormat="1" applyFont="1" applyFill="1" applyBorder="1" applyAlignment="1" applyProtection="1">
      <alignment vertical="center"/>
      <protection locked="0"/>
    </xf>
    <xf numFmtId="3" fontId="20" fillId="4" borderId="36" xfId="0" applyNumberFormat="1" applyFont="1" applyFill="1" applyBorder="1" applyAlignment="1" applyProtection="1">
      <alignment vertical="center"/>
      <protection locked="0"/>
    </xf>
    <xf numFmtId="3" fontId="20" fillId="3" borderId="36" xfId="0" applyNumberFormat="1" applyFont="1" applyFill="1" applyBorder="1" applyAlignment="1" applyProtection="1">
      <alignment vertical="center"/>
      <protection locked="0"/>
    </xf>
    <xf numFmtId="3" fontId="20" fillId="4" borderId="35" xfId="0" applyNumberFormat="1" applyFont="1" applyFill="1" applyBorder="1" applyAlignment="1" applyProtection="1">
      <alignment vertical="center"/>
      <protection locked="0"/>
    </xf>
    <xf numFmtId="3" fontId="20" fillId="3" borderId="33" xfId="0" applyNumberFormat="1" applyFont="1" applyFill="1" applyBorder="1" applyAlignment="1" applyProtection="1">
      <alignment vertical="center"/>
      <protection locked="0"/>
    </xf>
    <xf numFmtId="3" fontId="20" fillId="4" borderId="55" xfId="0" applyNumberFormat="1" applyFont="1" applyFill="1" applyBorder="1" applyAlignment="1" applyProtection="1">
      <alignment vertical="center"/>
      <protection locked="0"/>
    </xf>
    <xf numFmtId="3" fontId="20" fillId="4" borderId="52" xfId="0" applyNumberFormat="1" applyFont="1" applyFill="1" applyBorder="1" applyAlignment="1" applyProtection="1">
      <alignment vertical="center"/>
      <protection locked="0"/>
    </xf>
    <xf numFmtId="3" fontId="20" fillId="4" borderId="56" xfId="0" applyNumberFormat="1" applyFont="1" applyFill="1" applyBorder="1" applyAlignment="1" applyProtection="1">
      <alignment vertical="center"/>
      <protection locked="0"/>
    </xf>
    <xf numFmtId="3" fontId="20" fillId="4" borderId="37" xfId="0" applyNumberFormat="1" applyFont="1" applyFill="1" applyBorder="1" applyAlignment="1" applyProtection="1">
      <alignment vertical="center"/>
      <protection locked="0"/>
    </xf>
    <xf numFmtId="3" fontId="20" fillId="4" borderId="49" xfId="0" applyNumberFormat="1" applyFont="1" applyFill="1" applyBorder="1" applyAlignment="1" applyProtection="1">
      <alignment vertical="center"/>
      <protection locked="0"/>
    </xf>
    <xf numFmtId="3" fontId="20" fillId="3" borderId="49" xfId="0" applyNumberFormat="1" applyFont="1" applyFill="1" applyBorder="1" applyAlignment="1" applyProtection="1">
      <alignment vertical="center"/>
      <protection locked="0"/>
    </xf>
    <xf numFmtId="3" fontId="20" fillId="4" borderId="50" xfId="0" applyNumberFormat="1" applyFont="1" applyFill="1" applyBorder="1" applyAlignment="1" applyProtection="1">
      <alignment vertical="center"/>
      <protection locked="0"/>
    </xf>
    <xf numFmtId="0" fontId="26" fillId="7" borderId="0" xfId="0" applyFont="1" applyFill="1" applyAlignment="1" applyProtection="1">
      <alignment vertical="center"/>
      <protection locked="0"/>
    </xf>
    <xf numFmtId="0" fontId="24" fillId="7" borderId="0" xfId="0" applyFont="1" applyFill="1" applyAlignment="1" applyProtection="1">
      <alignment horizontal="left" vertical="center"/>
      <protection locked="0"/>
    </xf>
    <xf numFmtId="0" fontId="33" fillId="7" borderId="0" xfId="0" applyFont="1" applyFill="1" applyAlignment="1" applyProtection="1">
      <alignment vertical="center"/>
      <protection locked="0"/>
    </xf>
    <xf numFmtId="3" fontId="33" fillId="7" borderId="0" xfId="0" applyNumberFormat="1" applyFont="1" applyFill="1" applyAlignment="1" applyProtection="1">
      <alignment vertical="center"/>
      <protection locked="0"/>
    </xf>
    <xf numFmtId="3" fontId="30" fillId="7" borderId="0" xfId="0" applyNumberFormat="1" applyFont="1" applyFill="1" applyAlignment="1" applyProtection="1">
      <alignment vertical="center"/>
      <protection locked="0"/>
    </xf>
    <xf numFmtId="0" fontId="26" fillId="0" borderId="0" xfId="0" applyFont="1" applyAlignment="1">
      <alignment vertical="center"/>
    </xf>
    <xf numFmtId="3" fontId="33" fillId="0" borderId="0" xfId="0" applyNumberFormat="1" applyFont="1" applyAlignment="1">
      <alignment vertical="center"/>
    </xf>
    <xf numFmtId="0" fontId="36" fillId="10" borderId="40" xfId="0" applyFont="1" applyFill="1" applyBorder="1" applyAlignment="1" applyProtection="1">
      <alignment vertical="center"/>
      <protection locked="0"/>
    </xf>
    <xf numFmtId="0" fontId="36" fillId="10" borderId="41" xfId="0" applyFont="1" applyFill="1" applyBorder="1" applyAlignment="1" applyProtection="1">
      <alignment vertical="center"/>
      <protection locked="0"/>
    </xf>
    <xf numFmtId="0" fontId="36" fillId="11" borderId="41" xfId="0" applyFont="1" applyFill="1" applyBorder="1" applyAlignment="1" applyProtection="1">
      <alignment vertical="center"/>
      <protection locked="0"/>
    </xf>
    <xf numFmtId="0" fontId="26" fillId="11" borderId="0" xfId="0" applyFont="1" applyFill="1" applyAlignment="1">
      <alignment vertical="center"/>
    </xf>
    <xf numFmtId="0" fontId="26" fillId="9" borderId="0" xfId="0" applyFont="1" applyFill="1" applyAlignment="1">
      <alignment vertical="center"/>
    </xf>
    <xf numFmtId="0" fontId="35" fillId="7" borderId="59" xfId="0" applyFont="1" applyFill="1" applyBorder="1" applyAlignment="1">
      <alignment vertical="center"/>
    </xf>
    <xf numFmtId="3" fontId="35" fillId="7" borderId="60" xfId="0" applyNumberFormat="1" applyFont="1" applyFill="1" applyBorder="1" applyAlignment="1">
      <alignment vertical="center"/>
    </xf>
    <xf numFmtId="0" fontId="26" fillId="12" borderId="0" xfId="0" applyFont="1" applyFill="1" applyAlignment="1">
      <alignment vertical="center"/>
    </xf>
    <xf numFmtId="0" fontId="36" fillId="12" borderId="41" xfId="0" applyFont="1" applyFill="1" applyBorder="1" applyAlignment="1" applyProtection="1">
      <alignment vertical="center"/>
      <protection locked="0"/>
    </xf>
    <xf numFmtId="0" fontId="36" fillId="13" borderId="41" xfId="0" applyFont="1" applyFill="1" applyBorder="1" applyAlignment="1" applyProtection="1">
      <alignment vertical="center"/>
      <protection locked="0"/>
    </xf>
    <xf numFmtId="3" fontId="26" fillId="10" borderId="42" xfId="0" applyNumberFormat="1" applyFont="1" applyFill="1" applyBorder="1" applyAlignment="1" applyProtection="1">
      <alignment horizontal="right" vertical="center"/>
      <protection locked="0"/>
    </xf>
    <xf numFmtId="3" fontId="26" fillId="12" borderId="61" xfId="0" applyNumberFormat="1" applyFont="1" applyFill="1" applyBorder="1" applyAlignment="1" applyProtection="1">
      <alignment vertical="center"/>
      <protection locked="0"/>
    </xf>
    <xf numFmtId="3" fontId="36" fillId="10" borderId="61" xfId="0" applyNumberFormat="1" applyFont="1" applyFill="1" applyBorder="1" applyAlignment="1" applyProtection="1">
      <alignment horizontal="right" vertical="center"/>
      <protection locked="0"/>
    </xf>
    <xf numFmtId="3" fontId="36" fillId="12" borderId="61" xfId="0" applyNumberFormat="1" applyFont="1" applyFill="1" applyBorder="1" applyAlignment="1" applyProtection="1">
      <alignment vertical="center"/>
      <protection locked="0"/>
    </xf>
    <xf numFmtId="3" fontId="36" fillId="13" borderId="61" xfId="0" applyNumberFormat="1" applyFont="1" applyFill="1" applyBorder="1" applyAlignment="1" applyProtection="1">
      <alignment horizontal="right" vertical="center"/>
      <protection locked="0"/>
    </xf>
    <xf numFmtId="3" fontId="36" fillId="11" borderId="61" xfId="0" applyNumberFormat="1" applyFont="1" applyFill="1" applyBorder="1" applyAlignment="1" applyProtection="1">
      <alignment vertical="center"/>
      <protection locked="0"/>
    </xf>
    <xf numFmtId="0" fontId="26" fillId="7" borderId="62" xfId="0" applyFont="1" applyFill="1" applyBorder="1" applyAlignment="1">
      <alignment horizontal="right" vertical="center"/>
    </xf>
    <xf numFmtId="0" fontId="25" fillId="7" borderId="64" xfId="0" applyFont="1" applyFill="1" applyBorder="1" applyAlignment="1">
      <alignment horizontal="center" vertical="center"/>
    </xf>
    <xf numFmtId="0" fontId="24" fillId="7" borderId="42" xfId="0" applyFont="1" applyFill="1" applyBorder="1" applyAlignment="1">
      <alignment horizontal="center" vertical="center"/>
    </xf>
    <xf numFmtId="3" fontId="24" fillId="14" borderId="53" xfId="0" applyNumberFormat="1" applyFont="1" applyFill="1" applyBorder="1" applyAlignment="1">
      <alignment horizontal="right" vertical="center"/>
    </xf>
    <xf numFmtId="3" fontId="20" fillId="0" borderId="12" xfId="0" applyNumberFormat="1" applyFont="1" applyBorder="1" applyAlignment="1">
      <alignment vertical="center"/>
    </xf>
    <xf numFmtId="3" fontId="20" fillId="0" borderId="13" xfId="0" applyNumberFormat="1" applyFont="1" applyBorder="1" applyAlignment="1">
      <alignment vertical="center"/>
    </xf>
    <xf numFmtId="0" fontId="35" fillId="9" borderId="41" xfId="0" applyFont="1" applyFill="1" applyBorder="1" applyAlignment="1" applyProtection="1">
      <alignment vertical="center"/>
      <protection locked="0"/>
    </xf>
    <xf numFmtId="3" fontId="24" fillId="15" borderId="58" xfId="0" applyNumberFormat="1" applyFont="1" applyFill="1" applyBorder="1" applyAlignment="1">
      <alignment horizontal="center" vertical="center"/>
    </xf>
    <xf numFmtId="3" fontId="24" fillId="16" borderId="34" xfId="0" applyNumberFormat="1" applyFont="1" applyFill="1" applyBorder="1" applyAlignment="1">
      <alignment horizontal="right" vertic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3" fontId="39" fillId="0" borderId="0" xfId="0" applyNumberFormat="1" applyFont="1"/>
    <xf numFmtId="3" fontId="37" fillId="0" borderId="0" xfId="0" applyNumberFormat="1" applyFont="1" applyAlignment="1">
      <alignment horizontal="center" vertical="center"/>
    </xf>
    <xf numFmtId="0" fontId="32" fillId="18" borderId="66" xfId="0" applyFont="1" applyFill="1" applyBorder="1"/>
    <xf numFmtId="0" fontId="0" fillId="18" borderId="66" xfId="0" applyFill="1" applyBorder="1"/>
    <xf numFmtId="0" fontId="31" fillId="18" borderId="71" xfId="0" applyFont="1" applyFill="1" applyBorder="1" applyAlignment="1">
      <alignment horizontal="center" vertical="center"/>
    </xf>
    <xf numFmtId="0" fontId="31" fillId="18" borderId="72" xfId="0" applyFont="1" applyFill="1" applyBorder="1" applyAlignment="1">
      <alignment horizontal="center" vertical="center"/>
    </xf>
    <xf numFmtId="0" fontId="31" fillId="18" borderId="81" xfId="0" applyFont="1" applyFill="1" applyBorder="1" applyAlignment="1">
      <alignment horizontal="center"/>
    </xf>
    <xf numFmtId="0" fontId="31" fillId="18" borderId="74" xfId="0" applyFont="1" applyFill="1" applyBorder="1" applyAlignment="1">
      <alignment horizontal="center" vertical="center"/>
    </xf>
    <xf numFmtId="0" fontId="32" fillId="18" borderId="65" xfId="0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0" fillId="19" borderId="31" xfId="0" applyFill="1" applyBorder="1"/>
    <xf numFmtId="3" fontId="0" fillId="19" borderId="29" xfId="0" applyNumberFormat="1" applyFill="1" applyBorder="1"/>
    <xf numFmtId="0" fontId="0" fillId="19" borderId="15" xfId="0" applyFill="1" applyBorder="1"/>
    <xf numFmtId="0" fontId="0" fillId="19" borderId="0" xfId="0" applyFill="1"/>
    <xf numFmtId="165" fontId="0" fillId="19" borderId="0" xfId="0" applyNumberFormat="1" applyFill="1"/>
    <xf numFmtId="0" fontId="19" fillId="19" borderId="0" xfId="0" applyFont="1" applyFill="1" applyAlignment="1">
      <alignment horizontal="left" indent="2"/>
    </xf>
    <xf numFmtId="3" fontId="31" fillId="18" borderId="74" xfId="0" applyNumberFormat="1" applyFont="1" applyFill="1" applyBorder="1" applyAlignment="1">
      <alignment horizontal="center" vertical="center"/>
    </xf>
    <xf numFmtId="0" fontId="32" fillId="18" borderId="105" xfId="0" applyFont="1" applyFill="1" applyBorder="1"/>
    <xf numFmtId="0" fontId="40" fillId="18" borderId="106" xfId="0" applyFont="1" applyFill="1" applyBorder="1"/>
    <xf numFmtId="3" fontId="32" fillId="18" borderId="100" xfId="0" applyNumberFormat="1" applyFont="1" applyFill="1" applyBorder="1"/>
    <xf numFmtId="3" fontId="40" fillId="18" borderId="100" xfId="0" applyNumberFormat="1" applyFont="1" applyFill="1" applyBorder="1"/>
    <xf numFmtId="3" fontId="31" fillId="18" borderId="100" xfId="0" applyNumberFormat="1" applyFont="1" applyFill="1" applyBorder="1"/>
    <xf numFmtId="3" fontId="44" fillId="7" borderId="0" xfId="0" applyNumberFormat="1" applyFont="1" applyFill="1" applyAlignment="1" applyProtection="1">
      <alignment vertical="center"/>
      <protection locked="0"/>
    </xf>
    <xf numFmtId="3" fontId="45" fillId="7" borderId="0" xfId="0" applyNumberFormat="1" applyFont="1" applyFill="1" applyAlignment="1" applyProtection="1">
      <alignment vertical="center"/>
      <protection locked="0"/>
    </xf>
    <xf numFmtId="0" fontId="46" fillId="0" borderId="0" xfId="0" applyFont="1"/>
    <xf numFmtId="0" fontId="46" fillId="0" borderId="0" xfId="0" applyFont="1" applyAlignment="1">
      <alignment horizontal="right"/>
    </xf>
    <xf numFmtId="165" fontId="0" fillId="19" borderId="16" xfId="0" applyNumberFormat="1" applyFill="1" applyBorder="1"/>
    <xf numFmtId="0" fontId="43" fillId="0" borderId="0" xfId="3"/>
    <xf numFmtId="0" fontId="51" fillId="0" borderId="30" xfId="3" applyFont="1" applyBorder="1"/>
    <xf numFmtId="0" fontId="51" fillId="0" borderId="31" xfId="3" applyFont="1" applyBorder="1" applyAlignment="1">
      <alignment horizontal="center"/>
    </xf>
    <xf numFmtId="0" fontId="52" fillId="0" borderId="31" xfId="3" applyFont="1" applyBorder="1" applyAlignment="1">
      <alignment horizontal="left"/>
    </xf>
    <xf numFmtId="0" fontId="18" fillId="0" borderId="31" xfId="3" applyFont="1" applyBorder="1"/>
    <xf numFmtId="0" fontId="43" fillId="0" borderId="29" xfId="3" applyBorder="1"/>
    <xf numFmtId="0" fontId="51" fillId="0" borderId="111" xfId="3" applyFont="1" applyBorder="1"/>
    <xf numFmtId="0" fontId="53" fillId="0" borderId="112" xfId="3" applyFont="1" applyBorder="1" applyAlignment="1">
      <alignment horizontal="center" vertical="center"/>
    </xf>
    <xf numFmtId="0" fontId="18" fillId="0" borderId="88" xfId="3" applyFont="1" applyBorder="1"/>
    <xf numFmtId="0" fontId="18" fillId="0" borderId="113" xfId="3" applyFont="1" applyBorder="1"/>
    <xf numFmtId="0" fontId="49" fillId="0" borderId="113" xfId="3" applyFont="1" applyBorder="1" applyAlignment="1">
      <alignment horizontal="center"/>
    </xf>
    <xf numFmtId="0" fontId="43" fillId="0" borderId="114" xfId="3" applyBorder="1"/>
    <xf numFmtId="0" fontId="18" fillId="0" borderId="116" xfId="3" applyFont="1" applyBorder="1" applyAlignment="1">
      <alignment horizontal="center"/>
    </xf>
    <xf numFmtId="0" fontId="18" fillId="0" borderId="117" xfId="3" applyFont="1" applyBorder="1" applyAlignment="1">
      <alignment horizontal="center"/>
    </xf>
    <xf numFmtId="0" fontId="18" fillId="0" borderId="120" xfId="3" applyFont="1" applyBorder="1" applyAlignment="1">
      <alignment horizontal="center"/>
    </xf>
    <xf numFmtId="0" fontId="18" fillId="0" borderId="121" xfId="3" applyFont="1" applyBorder="1" applyAlignment="1">
      <alignment horizontal="center"/>
    </xf>
    <xf numFmtId="0" fontId="18" fillId="0" borderId="122" xfId="3" applyFont="1" applyBorder="1"/>
    <xf numFmtId="0" fontId="18" fillId="0" borderId="123" xfId="3" applyFont="1" applyBorder="1"/>
    <xf numFmtId="3" fontId="18" fillId="0" borderId="123" xfId="3" applyNumberFormat="1" applyFont="1" applyBorder="1" applyAlignment="1">
      <alignment horizontal="center"/>
    </xf>
    <xf numFmtId="0" fontId="18" fillId="0" borderId="125" xfId="3" applyFont="1" applyBorder="1"/>
    <xf numFmtId="0" fontId="18" fillId="0" borderId="27" xfId="3" applyFont="1" applyBorder="1"/>
    <xf numFmtId="0" fontId="18" fillId="0" borderId="127" xfId="3" applyFont="1" applyBorder="1"/>
    <xf numFmtId="0" fontId="18" fillId="0" borderId="128" xfId="3" applyFont="1" applyBorder="1"/>
    <xf numFmtId="0" fontId="18" fillId="0" borderId="25" xfId="3" applyFont="1" applyBorder="1"/>
    <xf numFmtId="0" fontId="49" fillId="0" borderId="26" xfId="3" applyFont="1" applyBorder="1"/>
    <xf numFmtId="0" fontId="18" fillId="0" borderId="0" xfId="3" applyFont="1"/>
    <xf numFmtId="0" fontId="18" fillId="0" borderId="0" xfId="3" applyFont="1" applyAlignment="1">
      <alignment horizontal="center"/>
    </xf>
    <xf numFmtId="0" fontId="48" fillId="0" borderId="31" xfId="3" applyFont="1" applyBorder="1" applyAlignment="1">
      <alignment horizontal="left"/>
    </xf>
    <xf numFmtId="0" fontId="54" fillId="0" borderId="112" xfId="3" applyFont="1" applyBorder="1" applyAlignment="1">
      <alignment horizontal="center" vertical="center"/>
    </xf>
    <xf numFmtId="0" fontId="55" fillId="0" borderId="116" xfId="3" applyFont="1" applyBorder="1" applyAlignment="1">
      <alignment horizontal="center"/>
    </xf>
    <xf numFmtId="0" fontId="55" fillId="0" borderId="120" xfId="3" applyFont="1" applyBorder="1" applyAlignment="1">
      <alignment horizontal="center"/>
    </xf>
    <xf numFmtId="0" fontId="18" fillId="0" borderId="27" xfId="3" applyFont="1" applyBorder="1" applyAlignment="1">
      <alignment horizontal="left" indent="1"/>
    </xf>
    <xf numFmtId="3" fontId="18" fillId="0" borderId="27" xfId="3" applyNumberFormat="1" applyFont="1" applyBorder="1"/>
    <xf numFmtId="3" fontId="18" fillId="0" borderId="27" xfId="3" applyNumberFormat="1" applyFont="1" applyBorder="1" applyAlignment="1">
      <alignment horizontal="right"/>
    </xf>
    <xf numFmtId="3" fontId="55" fillId="0" borderId="27" xfId="3" applyNumberFormat="1" applyFont="1" applyBorder="1"/>
    <xf numFmtId="3" fontId="43" fillId="0" borderId="126" xfId="3" applyNumberFormat="1" applyBorder="1"/>
    <xf numFmtId="0" fontId="18" fillId="0" borderId="131" xfId="3" applyFont="1" applyBorder="1"/>
    <xf numFmtId="0" fontId="18" fillId="0" borderId="132" xfId="3" applyFont="1" applyBorder="1"/>
    <xf numFmtId="3" fontId="18" fillId="0" borderId="132" xfId="3" applyNumberFormat="1" applyFont="1" applyBorder="1"/>
    <xf numFmtId="3" fontId="55" fillId="0" borderId="132" xfId="3" applyNumberFormat="1" applyFont="1" applyBorder="1"/>
    <xf numFmtId="3" fontId="43" fillId="0" borderId="133" xfId="3" applyNumberFormat="1" applyBorder="1"/>
    <xf numFmtId="3" fontId="49" fillId="0" borderId="26" xfId="3" applyNumberFormat="1" applyFont="1" applyBorder="1"/>
    <xf numFmtId="3" fontId="18" fillId="0" borderId="26" xfId="3" applyNumberFormat="1" applyFont="1" applyBorder="1"/>
    <xf numFmtId="3" fontId="56" fillId="0" borderId="26" xfId="3" applyNumberFormat="1" applyFont="1" applyBorder="1"/>
    <xf numFmtId="166" fontId="18" fillId="0" borderId="0" xfId="3" applyNumberFormat="1" applyFont="1"/>
    <xf numFmtId="0" fontId="18" fillId="0" borderId="0" xfId="3" applyFont="1" applyAlignment="1">
      <alignment horizontal="right"/>
    </xf>
    <xf numFmtId="14" fontId="18" fillId="0" borderId="0" xfId="3" applyNumberFormat="1" applyFont="1"/>
    <xf numFmtId="0" fontId="18" fillId="0" borderId="134" xfId="3" applyFont="1" applyBorder="1"/>
    <xf numFmtId="0" fontId="18" fillId="0" borderId="135" xfId="3" applyFont="1" applyBorder="1" applyAlignment="1">
      <alignment horizontal="left" indent="1"/>
    </xf>
    <xf numFmtId="3" fontId="18" fillId="0" borderId="135" xfId="3" applyNumberFormat="1" applyFont="1" applyBorder="1"/>
    <xf numFmtId="3" fontId="55" fillId="0" borderId="135" xfId="3" applyNumberFormat="1" applyFont="1" applyBorder="1"/>
    <xf numFmtId="0" fontId="18" fillId="0" borderId="128" xfId="3" applyFont="1" applyBorder="1" applyAlignment="1">
      <alignment horizontal="left" indent="1"/>
    </xf>
    <xf numFmtId="3" fontId="18" fillId="0" borderId="128" xfId="3" applyNumberFormat="1" applyFont="1" applyBorder="1"/>
    <xf numFmtId="3" fontId="43" fillId="0" borderId="129" xfId="3" applyNumberFormat="1" applyBorder="1"/>
    <xf numFmtId="0" fontId="51" fillId="0" borderId="31" xfId="3" applyFont="1" applyBorder="1" applyAlignment="1">
      <alignment horizontal="left"/>
    </xf>
    <xf numFmtId="3" fontId="49" fillId="0" borderId="26" xfId="3" applyNumberFormat="1" applyFont="1" applyBorder="1" applyAlignment="1">
      <alignment horizontal="center"/>
    </xf>
    <xf numFmtId="0" fontId="39" fillId="0" borderId="0" xfId="3" applyFont="1"/>
    <xf numFmtId="0" fontId="18" fillId="0" borderId="135" xfId="3" applyFont="1" applyBorder="1"/>
    <xf numFmtId="0" fontId="58" fillId="0" borderId="0" xfId="3" applyFont="1"/>
    <xf numFmtId="3" fontId="58" fillId="0" borderId="0" xfId="3" applyNumberFormat="1" applyFont="1" applyAlignment="1">
      <alignment horizontal="right"/>
    </xf>
    <xf numFmtId="0" fontId="58" fillId="0" borderId="0" xfId="3" applyFont="1" applyAlignment="1">
      <alignment horizontal="right"/>
    </xf>
    <xf numFmtId="3" fontId="57" fillId="0" borderId="126" xfId="3" applyNumberFormat="1" applyFont="1" applyBorder="1"/>
    <xf numFmtId="3" fontId="57" fillId="0" borderId="133" xfId="3" applyNumberFormat="1" applyFont="1" applyBorder="1"/>
    <xf numFmtId="3" fontId="51" fillId="0" borderId="130" xfId="3" applyNumberFormat="1" applyFont="1" applyBorder="1"/>
    <xf numFmtId="3" fontId="57" fillId="0" borderId="124" xfId="3" applyNumberFormat="1" applyFont="1" applyBorder="1" applyAlignment="1">
      <alignment horizontal="center"/>
    </xf>
    <xf numFmtId="3" fontId="51" fillId="0" borderId="130" xfId="3" applyNumberFormat="1" applyFont="1" applyBorder="1" applyAlignment="1">
      <alignment horizontal="center"/>
    </xf>
    <xf numFmtId="3" fontId="57" fillId="0" borderId="130" xfId="3" applyNumberFormat="1" applyFont="1" applyBorder="1"/>
    <xf numFmtId="3" fontId="57" fillId="0" borderId="136" xfId="3" applyNumberFormat="1" applyFont="1" applyBorder="1"/>
    <xf numFmtId="3" fontId="57" fillId="0" borderId="129" xfId="3" applyNumberFormat="1" applyFont="1" applyBorder="1"/>
    <xf numFmtId="3" fontId="18" fillId="0" borderId="123" xfId="3" applyNumberFormat="1" applyFont="1" applyBorder="1" applyAlignment="1">
      <alignment horizontal="right"/>
    </xf>
    <xf numFmtId="3" fontId="18" fillId="0" borderId="128" xfId="3" applyNumberFormat="1" applyFont="1" applyBorder="1" applyAlignment="1">
      <alignment horizontal="right"/>
    </xf>
    <xf numFmtId="0" fontId="18" fillId="0" borderId="132" xfId="3" applyFont="1" applyBorder="1" applyAlignment="1">
      <alignment horizontal="left" indent="1"/>
    </xf>
    <xf numFmtId="0" fontId="18" fillId="0" borderId="123" xfId="3" applyFont="1" applyBorder="1" applyAlignment="1">
      <alignment horizontal="left" indent="1"/>
    </xf>
    <xf numFmtId="3" fontId="49" fillId="0" borderId="26" xfId="3" applyNumberFormat="1" applyFont="1" applyBorder="1" applyAlignment="1">
      <alignment horizontal="right"/>
    </xf>
    <xf numFmtId="3" fontId="57" fillId="0" borderId="27" xfId="3" applyNumberFormat="1" applyFont="1" applyBorder="1"/>
    <xf numFmtId="3" fontId="57" fillId="0" borderId="135" xfId="3" applyNumberFormat="1" applyFont="1" applyBorder="1"/>
    <xf numFmtId="3" fontId="57" fillId="0" borderId="132" xfId="3" applyNumberFormat="1" applyFont="1" applyBorder="1"/>
    <xf numFmtId="0" fontId="17" fillId="20" borderId="0" xfId="5" applyFill="1" applyAlignment="1">
      <alignment vertical="center"/>
    </xf>
    <xf numFmtId="0" fontId="47" fillId="20" borderId="0" xfId="5" applyFont="1" applyFill="1" applyAlignment="1">
      <alignment horizontal="right" vertical="center"/>
    </xf>
    <xf numFmtId="1" fontId="38" fillId="21" borderId="0" xfId="5" applyNumberFormat="1" applyFont="1" applyFill="1" applyAlignment="1" applyProtection="1">
      <alignment horizontal="right" vertical="center"/>
      <protection locked="0"/>
    </xf>
    <xf numFmtId="1" fontId="38" fillId="22" borderId="0" xfId="5" applyNumberFormat="1" applyFont="1" applyFill="1" applyAlignment="1" applyProtection="1">
      <alignment horizontal="left" vertical="center"/>
      <protection locked="0"/>
    </xf>
    <xf numFmtId="0" fontId="38" fillId="20" borderId="0" xfId="6" applyFont="1" applyFill="1" applyAlignment="1">
      <alignment horizontal="right" vertical="center"/>
    </xf>
    <xf numFmtId="0" fontId="17" fillId="0" borderId="0" xfId="5"/>
    <xf numFmtId="0" fontId="29" fillId="20" borderId="0" xfId="6" applyFont="1" applyFill="1" applyAlignment="1">
      <alignment vertical="center"/>
    </xf>
    <xf numFmtId="0" fontId="38" fillId="20" borderId="0" xfId="6" applyFont="1" applyFill="1" applyAlignment="1">
      <alignment vertical="center"/>
    </xf>
    <xf numFmtId="0" fontId="29" fillId="0" borderId="0" xfId="6" applyFont="1" applyAlignment="1">
      <alignment vertical="center"/>
    </xf>
    <xf numFmtId="0" fontId="61" fillId="0" borderId="0" xfId="5" applyFont="1" applyAlignment="1">
      <alignment vertical="center"/>
    </xf>
    <xf numFmtId="0" fontId="61" fillId="0" borderId="0" xfId="5" applyFont="1"/>
    <xf numFmtId="0" fontId="29" fillId="20" borderId="0" xfId="6" applyFont="1" applyFill="1" applyAlignment="1">
      <alignment horizontal="right" vertical="center"/>
    </xf>
    <xf numFmtId="0" fontId="38" fillId="20" borderId="152" xfId="6" applyFont="1" applyFill="1" applyBorder="1" applyAlignment="1">
      <alignment horizontal="center" vertical="center"/>
    </xf>
    <xf numFmtId="3" fontId="62" fillId="23" borderId="14" xfId="6" applyNumberFormat="1" applyFont="1" applyFill="1" applyBorder="1" applyAlignment="1">
      <alignment horizontal="right" vertical="center" wrapText="1"/>
    </xf>
    <xf numFmtId="3" fontId="62" fillId="23" borderId="154" xfId="6" applyNumberFormat="1" applyFont="1" applyFill="1" applyBorder="1" applyAlignment="1">
      <alignment horizontal="right" vertical="center" wrapText="1"/>
    </xf>
    <xf numFmtId="3" fontId="62" fillId="23" borderId="26" xfId="6" applyNumberFormat="1" applyFont="1" applyFill="1" applyBorder="1" applyAlignment="1">
      <alignment horizontal="right" vertical="center"/>
    </xf>
    <xf numFmtId="3" fontId="62" fillId="23" borderId="130" xfId="6" applyNumberFormat="1" applyFont="1" applyFill="1" applyBorder="1" applyAlignment="1">
      <alignment horizontal="right" vertical="center"/>
    </xf>
    <xf numFmtId="0" fontId="62" fillId="24" borderId="25" xfId="6" applyFont="1" applyFill="1" applyBorder="1" applyAlignment="1">
      <alignment horizontal="center" vertical="center"/>
    </xf>
    <xf numFmtId="3" fontId="62" fillId="24" borderId="14" xfId="6" applyNumberFormat="1" applyFont="1" applyFill="1" applyBorder="1" applyAlignment="1">
      <alignment horizontal="right" vertical="center"/>
    </xf>
    <xf numFmtId="3" fontId="62" fillId="24" borderId="154" xfId="6" applyNumberFormat="1" applyFont="1" applyFill="1" applyBorder="1" applyAlignment="1">
      <alignment horizontal="right" vertical="center"/>
    </xf>
    <xf numFmtId="3" fontId="62" fillId="24" borderId="26" xfId="6" applyNumberFormat="1" applyFont="1" applyFill="1" applyBorder="1" applyAlignment="1">
      <alignment horizontal="right" vertical="center"/>
    </xf>
    <xf numFmtId="3" fontId="62" fillId="24" borderId="130" xfId="6" applyNumberFormat="1" applyFont="1" applyFill="1" applyBorder="1" applyAlignment="1">
      <alignment horizontal="right" vertical="center"/>
    </xf>
    <xf numFmtId="0" fontId="38" fillId="25" borderId="25" xfId="6" applyFont="1" applyFill="1" applyBorder="1" applyAlignment="1">
      <alignment horizontal="center" vertical="center"/>
    </xf>
    <xf numFmtId="3" fontId="38" fillId="25" borderId="14" xfId="6" applyNumberFormat="1" applyFont="1" applyFill="1" applyBorder="1" applyAlignment="1">
      <alignment horizontal="right" vertical="center"/>
    </xf>
    <xf numFmtId="3" fontId="38" fillId="25" borderId="155" xfId="6" applyNumberFormat="1" applyFont="1" applyFill="1" applyBorder="1" applyAlignment="1">
      <alignment horizontal="right" vertical="center"/>
    </xf>
    <xf numFmtId="3" fontId="38" fillId="25" borderId="156" xfId="6" applyNumberFormat="1" applyFont="1" applyFill="1" applyBorder="1" applyAlignment="1">
      <alignment horizontal="right" vertical="center"/>
    </xf>
    <xf numFmtId="3" fontId="38" fillId="25" borderId="157" xfId="6" applyNumberFormat="1" applyFont="1" applyFill="1" applyBorder="1" applyAlignment="1">
      <alignment horizontal="right" vertical="center"/>
    </xf>
    <xf numFmtId="0" fontId="29" fillId="26" borderId="141" xfId="6" applyFont="1" applyFill="1" applyBorder="1" applyAlignment="1">
      <alignment horizontal="center" vertical="center"/>
    </xf>
    <xf numFmtId="0" fontId="29" fillId="26" borderId="76" xfId="6" applyFont="1" applyFill="1" applyBorder="1" applyAlignment="1">
      <alignment horizontal="center" vertical="center"/>
    </xf>
    <xf numFmtId="0" fontId="29" fillId="26" borderId="80" xfId="6" applyFont="1" applyFill="1" applyBorder="1" applyAlignment="1">
      <alignment vertical="center"/>
    </xf>
    <xf numFmtId="3" fontId="29" fillId="26" borderId="158" xfId="6" applyNumberFormat="1" applyFont="1" applyFill="1" applyBorder="1" applyAlignment="1">
      <alignment horizontal="right" vertical="center"/>
    </xf>
    <xf numFmtId="3" fontId="29" fillId="22" borderId="142" xfId="5" applyNumberFormat="1" applyFont="1" applyFill="1" applyBorder="1" applyAlignment="1" applyProtection="1">
      <alignment horizontal="right" vertical="top"/>
      <protection locked="0"/>
    </xf>
    <xf numFmtId="3" fontId="29" fillId="22" borderId="143" xfId="5" applyNumberFormat="1" applyFont="1" applyFill="1" applyBorder="1" applyAlignment="1" applyProtection="1">
      <alignment horizontal="right" vertical="top"/>
      <protection locked="0"/>
    </xf>
    <xf numFmtId="3" fontId="29" fillId="22" borderId="146" xfId="5" applyNumberFormat="1" applyFont="1" applyFill="1" applyBorder="1" applyAlignment="1" applyProtection="1">
      <alignment horizontal="right" vertical="top"/>
      <protection locked="0"/>
    </xf>
    <xf numFmtId="0" fontId="29" fillId="26" borderId="137" xfId="6" applyFont="1" applyFill="1" applyBorder="1" applyAlignment="1">
      <alignment horizontal="center" vertical="center"/>
    </xf>
    <xf numFmtId="0" fontId="29" fillId="26" borderId="69" xfId="6" applyFont="1" applyFill="1" applyBorder="1" applyAlignment="1">
      <alignment horizontal="center" vertical="center"/>
    </xf>
    <xf numFmtId="0" fontId="29" fillId="26" borderId="63" xfId="6" applyFont="1" applyFill="1" applyBorder="1" applyAlignment="1">
      <alignment vertical="center"/>
    </xf>
    <xf numFmtId="3" fontId="29" fillId="26" borderId="159" xfId="6" applyNumberFormat="1" applyFont="1" applyFill="1" applyBorder="1" applyAlignment="1">
      <alignment horizontal="right" vertical="center"/>
    </xf>
    <xf numFmtId="3" fontId="29" fillId="22" borderId="137" xfId="5" applyNumberFormat="1" applyFont="1" applyFill="1" applyBorder="1" applyAlignment="1" applyProtection="1">
      <alignment horizontal="right" vertical="top"/>
      <protection locked="0"/>
    </xf>
    <xf numFmtId="3" fontId="29" fillId="22" borderId="69" xfId="5" applyNumberFormat="1" applyFont="1" applyFill="1" applyBorder="1" applyAlignment="1" applyProtection="1">
      <alignment horizontal="right" vertical="top"/>
      <protection locked="0"/>
    </xf>
    <xf numFmtId="3" fontId="29" fillId="22" borderId="139" xfId="5" applyNumberFormat="1" applyFont="1" applyFill="1" applyBorder="1" applyAlignment="1" applyProtection="1">
      <alignment horizontal="right" vertical="top"/>
      <protection locked="0"/>
    </xf>
    <xf numFmtId="0" fontId="29" fillId="26" borderId="115" xfId="6" applyFont="1" applyFill="1" applyBorder="1" applyAlignment="1">
      <alignment horizontal="center" vertical="center"/>
    </xf>
    <xf numFmtId="0" fontId="29" fillId="26" borderId="86" xfId="6" applyFont="1" applyFill="1" applyBorder="1" applyAlignment="1">
      <alignment horizontal="center" vertical="center"/>
    </xf>
    <xf numFmtId="0" fontId="29" fillId="26" borderId="88" xfId="6" applyFont="1" applyFill="1" applyBorder="1" applyAlignment="1">
      <alignment vertical="center"/>
    </xf>
    <xf numFmtId="3" fontId="29" fillId="26" borderId="160" xfId="6" applyNumberFormat="1" applyFont="1" applyFill="1" applyBorder="1" applyAlignment="1">
      <alignment horizontal="right" vertical="center"/>
    </xf>
    <xf numFmtId="3" fontId="29" fillId="22" borderId="147" xfId="5" applyNumberFormat="1" applyFont="1" applyFill="1" applyBorder="1" applyAlignment="1" applyProtection="1">
      <alignment horizontal="right" vertical="top"/>
      <protection locked="0"/>
    </xf>
    <xf numFmtId="3" fontId="29" fillId="22" borderId="148" xfId="5" applyNumberFormat="1" applyFont="1" applyFill="1" applyBorder="1" applyAlignment="1" applyProtection="1">
      <alignment horizontal="right" vertical="top"/>
      <protection locked="0"/>
    </xf>
    <xf numFmtId="3" fontId="29" fillId="22" borderId="152" xfId="5" applyNumberFormat="1" applyFont="1" applyFill="1" applyBorder="1" applyAlignment="1" applyProtection="1">
      <alignment horizontal="right" vertical="top"/>
      <protection locked="0"/>
    </xf>
    <xf numFmtId="3" fontId="38" fillId="25" borderId="154" xfId="6" applyNumberFormat="1" applyFont="1" applyFill="1" applyBorder="1" applyAlignment="1">
      <alignment horizontal="right" vertical="center"/>
    </xf>
    <xf numFmtId="3" fontId="38" fillId="25" borderId="26" xfId="6" applyNumberFormat="1" applyFont="1" applyFill="1" applyBorder="1" applyAlignment="1">
      <alignment horizontal="right" vertical="center"/>
    </xf>
    <xf numFmtId="3" fontId="38" fillId="25" borderId="130" xfId="6" applyNumberFormat="1" applyFont="1" applyFill="1" applyBorder="1" applyAlignment="1">
      <alignment horizontal="right" vertical="center"/>
    </xf>
    <xf numFmtId="0" fontId="62" fillId="27" borderId="25" xfId="6" applyFont="1" applyFill="1" applyBorder="1" applyAlignment="1">
      <alignment horizontal="center" vertical="center"/>
    </xf>
    <xf numFmtId="3" fontId="62" fillId="27" borderId="14" xfId="6" applyNumberFormat="1" applyFont="1" applyFill="1" applyBorder="1" applyAlignment="1">
      <alignment horizontal="right" vertical="center"/>
    </xf>
    <xf numFmtId="3" fontId="62" fillId="27" borderId="154" xfId="6" applyNumberFormat="1" applyFont="1" applyFill="1" applyBorder="1" applyAlignment="1">
      <alignment horizontal="right" vertical="center"/>
    </xf>
    <xf numFmtId="0" fontId="38" fillId="28" borderId="25" xfId="6" applyFont="1" applyFill="1" applyBorder="1" applyAlignment="1">
      <alignment horizontal="center" vertical="center"/>
    </xf>
    <xf numFmtId="3" fontId="38" fillId="28" borderId="14" xfId="6" applyNumberFormat="1" applyFont="1" applyFill="1" applyBorder="1" applyAlignment="1">
      <alignment horizontal="right" vertical="center"/>
    </xf>
    <xf numFmtId="3" fontId="38" fillId="28" borderId="154" xfId="6" applyNumberFormat="1" applyFont="1" applyFill="1" applyBorder="1" applyAlignment="1">
      <alignment horizontal="right" vertical="center"/>
    </xf>
    <xf numFmtId="0" fontId="29" fillId="29" borderId="141" xfId="6" applyFont="1" applyFill="1" applyBorder="1" applyAlignment="1">
      <alignment horizontal="center" vertical="center"/>
    </xf>
    <xf numFmtId="0" fontId="29" fillId="29" borderId="76" xfId="6" applyFont="1" applyFill="1" applyBorder="1" applyAlignment="1">
      <alignment horizontal="center" vertical="center"/>
    </xf>
    <xf numFmtId="0" fontId="29" fillId="29" borderId="80" xfId="6" applyFont="1" applyFill="1" applyBorder="1" applyAlignment="1">
      <alignment vertical="center"/>
    </xf>
    <xf numFmtId="3" fontId="29" fillId="29" borderId="158" xfId="6" applyNumberFormat="1" applyFont="1" applyFill="1" applyBorder="1" applyAlignment="1">
      <alignment horizontal="right" vertical="center"/>
    </xf>
    <xf numFmtId="0" fontId="29" fillId="29" borderId="137" xfId="6" applyFont="1" applyFill="1" applyBorder="1" applyAlignment="1">
      <alignment horizontal="center" vertical="center"/>
    </xf>
    <xf numFmtId="0" fontId="29" fillId="29" borderId="69" xfId="6" applyFont="1" applyFill="1" applyBorder="1" applyAlignment="1">
      <alignment horizontal="center" vertical="center"/>
    </xf>
    <xf numFmtId="0" fontId="29" fillId="29" borderId="63" xfId="6" applyFont="1" applyFill="1" applyBorder="1" applyAlignment="1">
      <alignment vertical="center"/>
    </xf>
    <xf numFmtId="3" fontId="29" fillId="29" borderId="159" xfId="6" applyNumberFormat="1" applyFont="1" applyFill="1" applyBorder="1" applyAlignment="1">
      <alignment horizontal="right" vertical="center"/>
    </xf>
    <xf numFmtId="3" fontId="61" fillId="0" borderId="0" xfId="5" applyNumberFormat="1" applyFont="1" applyAlignment="1">
      <alignment vertical="center"/>
    </xf>
    <xf numFmtId="0" fontId="29" fillId="29" borderId="115" xfId="6" applyFont="1" applyFill="1" applyBorder="1" applyAlignment="1">
      <alignment horizontal="center" vertical="center"/>
    </xf>
    <xf numFmtId="0" fontId="29" fillId="29" borderId="86" xfId="6" applyFont="1" applyFill="1" applyBorder="1" applyAlignment="1">
      <alignment horizontal="center" vertical="center"/>
    </xf>
    <xf numFmtId="0" fontId="29" fillId="29" borderId="88" xfId="6" applyFont="1" applyFill="1" applyBorder="1" applyAlignment="1">
      <alignment vertical="center"/>
    </xf>
    <xf numFmtId="3" fontId="29" fillId="29" borderId="160" xfId="6" applyNumberFormat="1" applyFont="1" applyFill="1" applyBorder="1" applyAlignment="1">
      <alignment horizontal="right" vertical="center"/>
    </xf>
    <xf numFmtId="0" fontId="62" fillId="30" borderId="25" xfId="6" applyFont="1" applyFill="1" applyBorder="1" applyAlignment="1">
      <alignment horizontal="center" vertical="center"/>
    </xf>
    <xf numFmtId="3" fontId="62" fillId="30" borderId="14" xfId="6" applyNumberFormat="1" applyFont="1" applyFill="1" applyBorder="1" applyAlignment="1">
      <alignment horizontal="right" vertical="center"/>
    </xf>
    <xf numFmtId="3" fontId="62" fillId="30" borderId="154" xfId="6" applyNumberFormat="1" applyFont="1" applyFill="1" applyBorder="1" applyAlignment="1">
      <alignment horizontal="right" vertical="center"/>
    </xf>
    <xf numFmtId="0" fontId="38" fillId="31" borderId="25" xfId="6" applyFont="1" applyFill="1" applyBorder="1" applyAlignment="1">
      <alignment horizontal="center" vertical="center"/>
    </xf>
    <xf numFmtId="3" fontId="38" fillId="31" borderId="14" xfId="6" applyNumberFormat="1" applyFont="1" applyFill="1" applyBorder="1" applyAlignment="1">
      <alignment horizontal="right" vertical="center"/>
    </xf>
    <xf numFmtId="3" fontId="38" fillId="31" borderId="154" xfId="6" applyNumberFormat="1" applyFont="1" applyFill="1" applyBorder="1" applyAlignment="1">
      <alignment horizontal="right" vertical="center"/>
    </xf>
    <xf numFmtId="0" fontId="29" fillId="19" borderId="137" xfId="6" applyFont="1" applyFill="1" applyBorder="1" applyAlignment="1">
      <alignment horizontal="center" vertical="center"/>
    </xf>
    <xf numFmtId="0" fontId="29" fillId="19" borderId="69" xfId="6" applyFont="1" applyFill="1" applyBorder="1" applyAlignment="1">
      <alignment horizontal="center" vertical="center"/>
    </xf>
    <xf numFmtId="0" fontId="29" fillId="19" borderId="63" xfId="6" applyFont="1" applyFill="1" applyBorder="1" applyAlignment="1">
      <alignment vertical="center"/>
    </xf>
    <xf numFmtId="3" fontId="29" fillId="19" borderId="159" xfId="6" applyNumberFormat="1" applyFont="1" applyFill="1" applyBorder="1" applyAlignment="1">
      <alignment horizontal="right" vertical="center"/>
    </xf>
    <xf numFmtId="0" fontId="38" fillId="31" borderId="137" xfId="6" applyFont="1" applyFill="1" applyBorder="1" applyAlignment="1">
      <alignment horizontal="center" vertical="center"/>
    </xf>
    <xf numFmtId="3" fontId="38" fillId="31" borderId="159" xfId="6" applyNumberFormat="1" applyFont="1" applyFill="1" applyBorder="1" applyAlignment="1">
      <alignment horizontal="right" vertical="center"/>
    </xf>
    <xf numFmtId="3" fontId="38" fillId="31" borderId="161" xfId="6" applyNumberFormat="1" applyFont="1" applyFill="1" applyBorder="1" applyAlignment="1">
      <alignment horizontal="right" vertical="center"/>
    </xf>
    <xf numFmtId="0" fontId="29" fillId="26" borderId="125" xfId="6" applyFont="1" applyFill="1" applyBorder="1" applyAlignment="1">
      <alignment horizontal="center" vertical="center"/>
    </xf>
    <xf numFmtId="0" fontId="29" fillId="26" borderId="87" xfId="6" applyFont="1" applyFill="1" applyBorder="1" applyAlignment="1">
      <alignment horizontal="center" vertical="center"/>
    </xf>
    <xf numFmtId="0" fontId="29" fillId="26" borderId="99" xfId="6" applyFont="1" applyFill="1" applyBorder="1" applyAlignment="1">
      <alignment vertical="center"/>
    </xf>
    <xf numFmtId="3" fontId="29" fillId="26" borderId="22" xfId="6" applyNumberFormat="1" applyFont="1" applyFill="1" applyBorder="1" applyAlignment="1">
      <alignment horizontal="right" vertical="center"/>
    </xf>
    <xf numFmtId="3" fontId="29" fillId="32" borderId="137" xfId="5" applyNumberFormat="1" applyFont="1" applyFill="1" applyBorder="1" applyAlignment="1" applyProtection="1">
      <alignment horizontal="right" vertical="top"/>
      <protection locked="0"/>
    </xf>
    <xf numFmtId="3" fontId="29" fillId="32" borderId="69" xfId="5" applyNumberFormat="1" applyFont="1" applyFill="1" applyBorder="1" applyAlignment="1" applyProtection="1">
      <alignment horizontal="right" vertical="top"/>
      <protection locked="0"/>
    </xf>
    <xf numFmtId="3" fontId="29" fillId="32" borderId="139" xfId="5" applyNumberFormat="1" applyFont="1" applyFill="1" applyBorder="1" applyAlignment="1" applyProtection="1">
      <alignment horizontal="right" vertical="top"/>
      <protection locked="0"/>
    </xf>
    <xf numFmtId="0" fontId="38" fillId="28" borderId="137" xfId="6" applyFont="1" applyFill="1" applyBorder="1" applyAlignment="1">
      <alignment horizontal="center" vertical="center"/>
    </xf>
    <xf numFmtId="3" fontId="38" fillId="28" borderId="159" xfId="6" applyNumberFormat="1" applyFont="1" applyFill="1" applyBorder="1" applyAlignment="1">
      <alignment horizontal="right" vertical="center"/>
    </xf>
    <xf numFmtId="3" fontId="38" fillId="28" borderId="161" xfId="6" applyNumberFormat="1" applyFont="1" applyFill="1" applyBorder="1" applyAlignment="1">
      <alignment horizontal="right" vertical="center"/>
    </xf>
    <xf numFmtId="0" fontId="29" fillId="19" borderId="141" xfId="6" applyFont="1" applyFill="1" applyBorder="1" applyAlignment="1">
      <alignment horizontal="center" vertical="center"/>
    </xf>
    <xf numFmtId="0" fontId="29" fillId="19" borderId="76" xfId="6" applyFont="1" applyFill="1" applyBorder="1" applyAlignment="1">
      <alignment horizontal="center" vertical="center"/>
    </xf>
    <xf numFmtId="0" fontId="29" fillId="19" borderId="80" xfId="6" applyFont="1" applyFill="1" applyBorder="1" applyAlignment="1">
      <alignment vertical="center"/>
    </xf>
    <xf numFmtId="3" fontId="29" fillId="19" borderId="158" xfId="6" applyNumberFormat="1" applyFont="1" applyFill="1" applyBorder="1" applyAlignment="1">
      <alignment horizontal="right" vertical="center"/>
    </xf>
    <xf numFmtId="0" fontId="29" fillId="19" borderId="115" xfId="6" applyFont="1" applyFill="1" applyBorder="1" applyAlignment="1">
      <alignment horizontal="center" vertical="center"/>
    </xf>
    <xf numFmtId="0" fontId="29" fillId="19" borderId="86" xfId="6" applyFont="1" applyFill="1" applyBorder="1" applyAlignment="1">
      <alignment horizontal="center" vertical="center"/>
    </xf>
    <xf numFmtId="0" fontId="29" fillId="19" borderId="88" xfId="6" applyFont="1" applyFill="1" applyBorder="1" applyAlignment="1">
      <alignment vertical="center"/>
    </xf>
    <xf numFmtId="3" fontId="29" fillId="19" borderId="160" xfId="6" applyNumberFormat="1" applyFont="1" applyFill="1" applyBorder="1" applyAlignment="1">
      <alignment horizontal="right" vertical="center"/>
    </xf>
    <xf numFmtId="3" fontId="63" fillId="22" borderId="137" xfId="5" applyNumberFormat="1" applyFont="1" applyFill="1" applyBorder="1" applyAlignment="1" applyProtection="1">
      <alignment horizontal="right" vertical="top"/>
      <protection locked="0"/>
    </xf>
    <xf numFmtId="3" fontId="63" fillId="22" borderId="69" xfId="5" applyNumberFormat="1" applyFont="1" applyFill="1" applyBorder="1" applyAlignment="1" applyProtection="1">
      <alignment horizontal="right" vertical="top"/>
      <protection locked="0"/>
    </xf>
    <xf numFmtId="3" fontId="63" fillId="22" borderId="139" xfId="5" applyNumberFormat="1" applyFont="1" applyFill="1" applyBorder="1" applyAlignment="1" applyProtection="1">
      <alignment horizontal="right" vertical="top"/>
      <protection locked="0"/>
    </xf>
    <xf numFmtId="0" fontId="29" fillId="29" borderId="147" xfId="6" applyFont="1" applyFill="1" applyBorder="1" applyAlignment="1">
      <alignment horizontal="center" vertical="center"/>
    </xf>
    <xf numFmtId="0" fontId="29" fillId="29" borderId="148" xfId="6" applyFont="1" applyFill="1" applyBorder="1" applyAlignment="1">
      <alignment horizontal="center" vertical="center"/>
    </xf>
    <xf numFmtId="0" fontId="29" fillId="29" borderId="149" xfId="6" applyFont="1" applyFill="1" applyBorder="1" applyAlignment="1">
      <alignment vertical="center"/>
    </xf>
    <xf numFmtId="3" fontId="29" fillId="29" borderId="150" xfId="6" applyNumberFormat="1" applyFont="1" applyFill="1" applyBorder="1" applyAlignment="1">
      <alignment horizontal="right" vertical="center"/>
    </xf>
    <xf numFmtId="0" fontId="29" fillId="0" borderId="0" xfId="6" applyFont="1" applyAlignment="1">
      <alignment horizontal="center" vertical="center"/>
    </xf>
    <xf numFmtId="3" fontId="29" fillId="0" borderId="0" xfId="6" applyNumberFormat="1" applyFont="1" applyAlignment="1">
      <alignment horizontal="right" vertical="center"/>
    </xf>
    <xf numFmtId="3" fontId="29" fillId="0" borderId="0" xfId="5" applyNumberFormat="1" applyFont="1" applyAlignment="1" applyProtection="1">
      <alignment horizontal="right" vertical="top"/>
      <protection locked="0"/>
    </xf>
    <xf numFmtId="3" fontId="29" fillId="33" borderId="0" xfId="6" applyNumberFormat="1" applyFont="1" applyFill="1" applyAlignment="1">
      <alignment vertical="center"/>
    </xf>
    <xf numFmtId="3" fontId="29" fillId="33" borderId="0" xfId="6" applyNumberFormat="1" applyFont="1" applyFill="1" applyAlignment="1">
      <alignment horizontal="left" vertical="center"/>
    </xf>
    <xf numFmtId="49" fontId="29" fillId="22" borderId="0" xfId="5" applyNumberFormat="1" applyFont="1" applyFill="1" applyAlignment="1" applyProtection="1">
      <alignment vertical="center"/>
      <protection locked="0"/>
    </xf>
    <xf numFmtId="0" fontId="38" fillId="0" borderId="0" xfId="6" applyFont="1" applyAlignment="1">
      <alignment vertical="center"/>
    </xf>
    <xf numFmtId="0" fontId="29" fillId="33" borderId="0" xfId="6" applyFont="1" applyFill="1" applyAlignment="1">
      <alignment horizontal="right" vertical="center"/>
    </xf>
    <xf numFmtId="49" fontId="29" fillId="22" borderId="0" xfId="5" applyNumberFormat="1" applyFont="1" applyFill="1" applyAlignment="1" applyProtection="1">
      <alignment horizontal="left" vertical="center"/>
      <protection locked="0"/>
    </xf>
    <xf numFmtId="0" fontId="64" fillId="0" borderId="0" xfId="6" applyFont="1" applyAlignment="1">
      <alignment vertical="center"/>
    </xf>
    <xf numFmtId="0" fontId="61" fillId="32" borderId="0" xfId="5" applyFont="1" applyFill="1" applyAlignment="1">
      <alignment vertical="center"/>
    </xf>
    <xf numFmtId="0" fontId="17" fillId="0" borderId="31" xfId="3" applyFont="1" applyBorder="1"/>
    <xf numFmtId="0" fontId="17" fillId="0" borderId="88" xfId="3" applyFont="1" applyBorder="1"/>
    <xf numFmtId="0" fontId="17" fillId="0" borderId="113" xfId="3" applyFont="1" applyBorder="1"/>
    <xf numFmtId="0" fontId="17" fillId="0" borderId="116" xfId="3" applyFont="1" applyBorder="1" applyAlignment="1">
      <alignment horizontal="center"/>
    </xf>
    <xf numFmtId="0" fontId="17" fillId="0" borderId="117" xfId="3" applyFont="1" applyBorder="1" applyAlignment="1">
      <alignment horizontal="center"/>
    </xf>
    <xf numFmtId="0" fontId="17" fillId="0" borderId="122" xfId="3" applyFont="1" applyBorder="1"/>
    <xf numFmtId="0" fontId="17" fillId="0" borderId="123" xfId="3" applyFont="1" applyBorder="1" applyAlignment="1">
      <alignment horizontal="left" indent="1"/>
    </xf>
    <xf numFmtId="0" fontId="17" fillId="0" borderId="125" xfId="3" applyFont="1" applyBorder="1"/>
    <xf numFmtId="0" fontId="17" fillId="0" borderId="87" xfId="3" applyFont="1" applyBorder="1"/>
    <xf numFmtId="0" fontId="17" fillId="0" borderId="127" xfId="3" applyFont="1" applyBorder="1"/>
    <xf numFmtId="0" fontId="17" fillId="0" borderId="128" xfId="3" applyFont="1" applyBorder="1"/>
    <xf numFmtId="0" fontId="17" fillId="0" borderId="25" xfId="3" applyFont="1" applyBorder="1"/>
    <xf numFmtId="0" fontId="17" fillId="0" borderId="0" xfId="3" applyFont="1"/>
    <xf numFmtId="0" fontId="17" fillId="0" borderId="0" xfId="3" applyFont="1" applyAlignment="1">
      <alignment horizontal="center"/>
    </xf>
    <xf numFmtId="0" fontId="17" fillId="0" borderId="87" xfId="3" applyFont="1" applyBorder="1" applyAlignment="1">
      <alignment horizontal="left" indent="1"/>
    </xf>
    <xf numFmtId="3" fontId="17" fillId="0" borderId="87" xfId="3" applyNumberFormat="1" applyFont="1" applyBorder="1"/>
    <xf numFmtId="3" fontId="17" fillId="0" borderId="87" xfId="3" applyNumberFormat="1" applyFont="1" applyBorder="1" applyAlignment="1">
      <alignment horizontal="right"/>
    </xf>
    <xf numFmtId="0" fontId="17" fillId="0" borderId="128" xfId="3" applyFont="1" applyBorder="1" applyAlignment="1">
      <alignment horizontal="left" indent="1"/>
    </xf>
    <xf numFmtId="3" fontId="17" fillId="0" borderId="128" xfId="3" applyNumberFormat="1" applyFont="1" applyBorder="1"/>
    <xf numFmtId="3" fontId="17" fillId="0" borderId="0" xfId="3" applyNumberFormat="1" applyFont="1"/>
    <xf numFmtId="0" fontId="17" fillId="0" borderId="131" xfId="3" applyFont="1" applyBorder="1"/>
    <xf numFmtId="0" fontId="17" fillId="0" borderId="132" xfId="3" applyFont="1" applyBorder="1" applyAlignment="1">
      <alignment horizontal="left" indent="1"/>
    </xf>
    <xf numFmtId="3" fontId="17" fillId="0" borderId="132" xfId="3" applyNumberFormat="1" applyFont="1" applyBorder="1"/>
    <xf numFmtId="3" fontId="39" fillId="0" borderId="130" xfId="3" applyNumberFormat="1" applyFont="1" applyBorder="1"/>
    <xf numFmtId="166" fontId="17" fillId="0" borderId="0" xfId="3" applyNumberFormat="1" applyFont="1"/>
    <xf numFmtId="0" fontId="17" fillId="0" borderId="0" xfId="3" applyFont="1" applyAlignment="1">
      <alignment horizontal="right"/>
    </xf>
    <xf numFmtId="14" fontId="17" fillId="0" borderId="0" xfId="3" applyNumberFormat="1" applyFont="1"/>
    <xf numFmtId="0" fontId="57" fillId="0" borderId="138" xfId="3" applyFont="1" applyBorder="1" applyAlignment="1">
      <alignment horizontal="left" vertical="center" wrapText="1" indent="1"/>
    </xf>
    <xf numFmtId="3" fontId="18" fillId="0" borderId="69" xfId="3" applyNumberFormat="1" applyFont="1" applyBorder="1" applyAlignment="1">
      <alignment horizontal="right"/>
    </xf>
    <xf numFmtId="3" fontId="18" fillId="0" borderId="26" xfId="3" applyNumberFormat="1" applyFont="1" applyBorder="1" applyAlignment="1">
      <alignment horizontal="right"/>
    </xf>
    <xf numFmtId="9" fontId="0" fillId="0" borderId="0" xfId="4" applyFont="1"/>
    <xf numFmtId="9" fontId="17" fillId="0" borderId="0" xfId="4" applyFont="1"/>
    <xf numFmtId="0" fontId="17" fillId="34" borderId="125" xfId="3" applyFont="1" applyFill="1" applyBorder="1" applyAlignment="1">
      <alignment horizontal="right"/>
    </xf>
    <xf numFmtId="0" fontId="18" fillId="29" borderId="125" xfId="3" applyFont="1" applyFill="1" applyBorder="1"/>
    <xf numFmtId="3" fontId="18" fillId="29" borderId="27" xfId="3" applyNumberFormat="1" applyFont="1" applyFill="1" applyBorder="1"/>
    <xf numFmtId="3" fontId="18" fillId="29" borderId="27" xfId="3" applyNumberFormat="1" applyFont="1" applyFill="1" applyBorder="1" applyAlignment="1">
      <alignment horizontal="right"/>
    </xf>
    <xf numFmtId="3" fontId="57" fillId="29" borderId="126" xfId="3" applyNumberFormat="1" applyFont="1" applyFill="1" applyBorder="1"/>
    <xf numFmtId="0" fontId="18" fillId="29" borderId="134" xfId="3" applyFont="1" applyFill="1" applyBorder="1"/>
    <xf numFmtId="0" fontId="18" fillId="29" borderId="135" xfId="3" applyFont="1" applyFill="1" applyBorder="1" applyAlignment="1">
      <alignment horizontal="left" indent="1"/>
    </xf>
    <xf numFmtId="3" fontId="18" fillId="29" borderId="135" xfId="3" applyNumberFormat="1" applyFont="1" applyFill="1" applyBorder="1"/>
    <xf numFmtId="3" fontId="57" fillId="29" borderId="136" xfId="3" applyNumberFormat="1" applyFont="1" applyFill="1" applyBorder="1"/>
    <xf numFmtId="0" fontId="18" fillId="29" borderId="127" xfId="3" applyFont="1" applyFill="1" applyBorder="1"/>
    <xf numFmtId="0" fontId="18" fillId="29" borderId="128" xfId="3" applyFont="1" applyFill="1" applyBorder="1" applyAlignment="1">
      <alignment horizontal="left" indent="1"/>
    </xf>
    <xf numFmtId="3" fontId="18" fillId="29" borderId="128" xfId="3" applyNumberFormat="1" applyFont="1" applyFill="1" applyBorder="1"/>
    <xf numFmtId="3" fontId="57" fillId="29" borderId="129" xfId="3" applyNumberFormat="1" applyFont="1" applyFill="1" applyBorder="1"/>
    <xf numFmtId="0" fontId="18" fillId="29" borderId="131" xfId="3" applyFont="1" applyFill="1" applyBorder="1"/>
    <xf numFmtId="0" fontId="18" fillId="29" borderId="132" xfId="3" applyFont="1" applyFill="1" applyBorder="1"/>
    <xf numFmtId="3" fontId="18" fillId="29" borderId="132" xfId="3" applyNumberFormat="1" applyFont="1" applyFill="1" applyBorder="1"/>
    <xf numFmtId="3" fontId="57" fillId="29" borderId="133" xfId="3" applyNumberFormat="1" applyFont="1" applyFill="1" applyBorder="1"/>
    <xf numFmtId="0" fontId="18" fillId="29" borderId="118" xfId="3" applyFont="1" applyFill="1" applyBorder="1"/>
    <xf numFmtId="0" fontId="49" fillId="34" borderId="26" xfId="3" applyFont="1" applyFill="1" applyBorder="1" applyAlignment="1">
      <alignment horizontal="left" indent="1"/>
    </xf>
    <xf numFmtId="3" fontId="49" fillId="34" borderId="26" xfId="3" applyNumberFormat="1" applyFont="1" applyFill="1" applyBorder="1" applyAlignment="1">
      <alignment horizontal="right"/>
    </xf>
    <xf numFmtId="3" fontId="49" fillId="34" borderId="130" xfId="3" applyNumberFormat="1" applyFont="1" applyFill="1" applyBorder="1" applyAlignment="1">
      <alignment horizontal="right"/>
    </xf>
    <xf numFmtId="0" fontId="17" fillId="34" borderId="162" xfId="3" applyFont="1" applyFill="1" applyBorder="1" applyAlignment="1">
      <alignment horizontal="left" indent="1"/>
    </xf>
    <xf numFmtId="3" fontId="17" fillId="34" borderId="162" xfId="3" applyNumberFormat="1" applyFont="1" applyFill="1" applyBorder="1" applyAlignment="1">
      <alignment horizontal="right"/>
    </xf>
    <xf numFmtId="3" fontId="17" fillId="34" borderId="163" xfId="3" applyNumberFormat="1" applyFont="1" applyFill="1" applyBorder="1" applyAlignment="1">
      <alignment horizontal="right"/>
    </xf>
    <xf numFmtId="0" fontId="17" fillId="34" borderId="135" xfId="3" applyFont="1" applyFill="1" applyBorder="1" applyAlignment="1">
      <alignment horizontal="left" indent="1"/>
    </xf>
    <xf numFmtId="3" fontId="17" fillId="34" borderId="135" xfId="3" applyNumberFormat="1" applyFont="1" applyFill="1" applyBorder="1" applyAlignment="1">
      <alignment horizontal="right"/>
    </xf>
    <xf numFmtId="3" fontId="17" fillId="34" borderId="136" xfId="3" applyNumberFormat="1" applyFont="1" applyFill="1" applyBorder="1" applyAlignment="1">
      <alignment horizontal="right"/>
    </xf>
    <xf numFmtId="0" fontId="17" fillId="34" borderId="132" xfId="3" applyFont="1" applyFill="1" applyBorder="1" applyAlignment="1">
      <alignment horizontal="left" indent="1"/>
    </xf>
    <xf numFmtId="3" fontId="17" fillId="34" borderId="132" xfId="3" applyNumberFormat="1" applyFont="1" applyFill="1" applyBorder="1" applyAlignment="1">
      <alignment horizontal="right"/>
    </xf>
    <xf numFmtId="3" fontId="17" fillId="34" borderId="133" xfId="3" applyNumberFormat="1" applyFont="1" applyFill="1" applyBorder="1" applyAlignment="1">
      <alignment horizontal="right"/>
    </xf>
    <xf numFmtId="0" fontId="56" fillId="29" borderId="120" xfId="3" applyFont="1" applyFill="1" applyBorder="1"/>
    <xf numFmtId="3" fontId="56" fillId="29" borderId="120" xfId="3" applyNumberFormat="1" applyFont="1" applyFill="1" applyBorder="1"/>
    <xf numFmtId="3" fontId="66" fillId="29" borderId="121" xfId="3" applyNumberFormat="1" applyFont="1" applyFill="1" applyBorder="1"/>
    <xf numFmtId="3" fontId="17" fillId="0" borderId="26" xfId="3" applyNumberFormat="1" applyFont="1" applyBorder="1"/>
    <xf numFmtId="0" fontId="55" fillId="0" borderId="134" xfId="3" applyFont="1" applyBorder="1"/>
    <xf numFmtId="0" fontId="55" fillId="0" borderId="135" xfId="3" applyFont="1" applyBorder="1" applyAlignment="1">
      <alignment horizontal="left" indent="1"/>
    </xf>
    <xf numFmtId="3" fontId="66" fillId="0" borderId="130" xfId="3" applyNumberFormat="1" applyFont="1" applyBorder="1"/>
    <xf numFmtId="166" fontId="39" fillId="0" borderId="0" xfId="3" applyNumberFormat="1" applyFont="1"/>
    <xf numFmtId="166" fontId="43" fillId="0" borderId="0" xfId="3" applyNumberFormat="1"/>
    <xf numFmtId="0" fontId="17" fillId="29" borderId="134" xfId="3" applyFont="1" applyFill="1" applyBorder="1"/>
    <xf numFmtId="0" fontId="17" fillId="29" borderId="135" xfId="3" applyFont="1" applyFill="1" applyBorder="1" applyAlignment="1">
      <alignment horizontal="left" indent="1"/>
    </xf>
    <xf numFmtId="3" fontId="17" fillId="29" borderId="135" xfId="3" applyNumberFormat="1" applyFont="1" applyFill="1" applyBorder="1"/>
    <xf numFmtId="3" fontId="57" fillId="29" borderId="163" xfId="3" applyNumberFormat="1" applyFont="1" applyFill="1" applyBorder="1"/>
    <xf numFmtId="0" fontId="17" fillId="29" borderId="127" xfId="3" applyFont="1" applyFill="1" applyBorder="1"/>
    <xf numFmtId="0" fontId="17" fillId="29" borderId="128" xfId="3" applyFont="1" applyFill="1" applyBorder="1" applyAlignment="1">
      <alignment horizontal="left" indent="1"/>
    </xf>
    <xf numFmtId="3" fontId="17" fillId="29" borderId="128" xfId="3" applyNumberFormat="1" applyFont="1" applyFill="1" applyBorder="1"/>
    <xf numFmtId="0" fontId="49" fillId="29" borderId="137" xfId="3" applyFont="1" applyFill="1" applyBorder="1"/>
    <xf numFmtId="0" fontId="49" fillId="29" borderId="69" xfId="3" applyFont="1" applyFill="1" applyBorder="1" applyAlignment="1">
      <alignment horizontal="left" indent="1"/>
    </xf>
    <xf numFmtId="3" fontId="49" fillId="29" borderId="69" xfId="3" applyNumberFormat="1" applyFont="1" applyFill="1" applyBorder="1"/>
    <xf numFmtId="3" fontId="51" fillId="29" borderId="139" xfId="3" applyNumberFormat="1" applyFont="1" applyFill="1" applyBorder="1"/>
    <xf numFmtId="0" fontId="17" fillId="34" borderId="125" xfId="3" applyFont="1" applyFill="1" applyBorder="1"/>
    <xf numFmtId="3" fontId="17" fillId="34" borderId="87" xfId="3" applyNumberFormat="1" applyFont="1" applyFill="1" applyBorder="1"/>
    <xf numFmtId="3" fontId="57" fillId="34" borderId="126" xfId="3" applyNumberFormat="1" applyFont="1" applyFill="1" applyBorder="1"/>
    <xf numFmtId="0" fontId="17" fillId="34" borderId="127" xfId="3" applyFont="1" applyFill="1" applyBorder="1"/>
    <xf numFmtId="3" fontId="17" fillId="34" borderId="128" xfId="3" applyNumberFormat="1" applyFont="1" applyFill="1" applyBorder="1"/>
    <xf numFmtId="3" fontId="57" fillId="34" borderId="129" xfId="3" applyNumberFormat="1" applyFont="1" applyFill="1" applyBorder="1"/>
    <xf numFmtId="0" fontId="49" fillId="34" borderId="137" xfId="3" applyFont="1" applyFill="1" applyBorder="1"/>
    <xf numFmtId="0" fontId="49" fillId="34" borderId="69" xfId="3" applyFont="1" applyFill="1" applyBorder="1" applyAlignment="1">
      <alignment horizontal="left" indent="1"/>
    </xf>
    <xf numFmtId="3" fontId="49" fillId="34" borderId="69" xfId="3" applyNumberFormat="1" applyFont="1" applyFill="1" applyBorder="1"/>
    <xf numFmtId="3" fontId="51" fillId="34" borderId="139" xfId="3" applyNumberFormat="1" applyFont="1" applyFill="1" applyBorder="1"/>
    <xf numFmtId="0" fontId="17" fillId="19" borderId="125" xfId="3" applyFont="1" applyFill="1" applyBorder="1"/>
    <xf numFmtId="0" fontId="17" fillId="19" borderId="87" xfId="3" applyFont="1" applyFill="1" applyBorder="1" applyAlignment="1">
      <alignment horizontal="left" indent="1"/>
    </xf>
    <xf numFmtId="3" fontId="17" fillId="19" borderId="87" xfId="3" applyNumberFormat="1" applyFont="1" applyFill="1" applyBorder="1"/>
    <xf numFmtId="3" fontId="57" fillId="19" borderId="126" xfId="3" applyNumberFormat="1" applyFont="1" applyFill="1" applyBorder="1"/>
    <xf numFmtId="0" fontId="49" fillId="19" borderId="137" xfId="3" applyFont="1" applyFill="1" applyBorder="1"/>
    <xf numFmtId="0" fontId="49" fillId="19" borderId="69" xfId="3" applyFont="1" applyFill="1" applyBorder="1" applyAlignment="1">
      <alignment horizontal="left" indent="1"/>
    </xf>
    <xf numFmtId="3" fontId="49" fillId="19" borderId="69" xfId="3" applyNumberFormat="1" applyFont="1" applyFill="1" applyBorder="1"/>
    <xf numFmtId="3" fontId="51" fillId="19" borderId="139" xfId="3" applyNumberFormat="1" applyFont="1" applyFill="1" applyBorder="1"/>
    <xf numFmtId="0" fontId="17" fillId="35" borderId="125" xfId="3" applyFont="1" applyFill="1" applyBorder="1"/>
    <xf numFmtId="0" fontId="17" fillId="35" borderId="87" xfId="3" applyFont="1" applyFill="1" applyBorder="1" applyAlignment="1">
      <alignment horizontal="left" indent="1"/>
    </xf>
    <xf numFmtId="3" fontId="17" fillId="35" borderId="87" xfId="3" applyNumberFormat="1" applyFont="1" applyFill="1" applyBorder="1"/>
    <xf numFmtId="3" fontId="57" fillId="35" borderId="126" xfId="3" applyNumberFormat="1" applyFont="1" applyFill="1" applyBorder="1"/>
    <xf numFmtId="0" fontId="49" fillId="35" borderId="137" xfId="3" applyFont="1" applyFill="1" applyBorder="1"/>
    <xf numFmtId="0" fontId="49" fillId="35" borderId="69" xfId="3" applyFont="1" applyFill="1" applyBorder="1" applyAlignment="1">
      <alignment horizontal="left" indent="1"/>
    </xf>
    <xf numFmtId="3" fontId="49" fillId="35" borderId="69" xfId="3" applyNumberFormat="1" applyFont="1" applyFill="1" applyBorder="1"/>
    <xf numFmtId="3" fontId="51" fillId="35" borderId="139" xfId="3" applyNumberFormat="1" applyFont="1" applyFill="1" applyBorder="1"/>
    <xf numFmtId="0" fontId="17" fillId="17" borderId="127" xfId="3" applyFont="1" applyFill="1" applyBorder="1"/>
    <xf numFmtId="0" fontId="17" fillId="17" borderId="128" xfId="3" applyFont="1" applyFill="1" applyBorder="1" applyAlignment="1">
      <alignment horizontal="left" indent="1"/>
    </xf>
    <xf numFmtId="3" fontId="17" fillId="17" borderId="128" xfId="3" applyNumberFormat="1" applyFont="1" applyFill="1" applyBorder="1"/>
    <xf numFmtId="3" fontId="57" fillId="17" borderId="129" xfId="3" applyNumberFormat="1" applyFont="1" applyFill="1" applyBorder="1"/>
    <xf numFmtId="0" fontId="49" fillId="17" borderId="147" xfId="3" applyFont="1" applyFill="1" applyBorder="1"/>
    <xf numFmtId="0" fontId="49" fillId="17" borderId="148" xfId="3" applyFont="1" applyFill="1" applyBorder="1" applyAlignment="1">
      <alignment horizontal="left" indent="1"/>
    </xf>
    <xf numFmtId="3" fontId="49" fillId="17" borderId="148" xfId="3" applyNumberFormat="1" applyFont="1" applyFill="1" applyBorder="1"/>
    <xf numFmtId="3" fontId="51" fillId="17" borderId="152" xfId="3" applyNumberFormat="1" applyFont="1" applyFill="1" applyBorder="1"/>
    <xf numFmtId="3" fontId="17" fillId="0" borderId="87" xfId="3" applyNumberFormat="1" applyFont="1" applyBorder="1" applyAlignment="1">
      <alignment horizontal="right" vertical="center"/>
    </xf>
    <xf numFmtId="3" fontId="17" fillId="0" borderId="128" xfId="3" applyNumberFormat="1" applyFont="1" applyBorder="1" applyAlignment="1">
      <alignment horizontal="right" vertical="center"/>
    </xf>
    <xf numFmtId="3" fontId="49" fillId="0" borderId="26" xfId="3" applyNumberFormat="1" applyFont="1" applyBorder="1" applyAlignment="1">
      <alignment horizontal="right" vertical="center"/>
    </xf>
    <xf numFmtId="0" fontId="17" fillId="0" borderId="87" xfId="3" applyFont="1" applyBorder="1" applyAlignment="1">
      <alignment horizontal="left" vertical="center" indent="1"/>
    </xf>
    <xf numFmtId="0" fontId="17" fillId="0" borderId="128" xfId="3" applyFont="1" applyBorder="1" applyAlignment="1">
      <alignment horizontal="left" vertical="center" indent="1"/>
    </xf>
    <xf numFmtId="0" fontId="18" fillId="0" borderId="27" xfId="3" applyFont="1" applyBorder="1" applyAlignment="1">
      <alignment horizontal="left" vertical="center" indent="1"/>
    </xf>
    <xf numFmtId="0" fontId="18" fillId="0" borderId="128" xfId="3" applyFont="1" applyBorder="1" applyAlignment="1">
      <alignment horizontal="left" vertical="center" indent="1"/>
    </xf>
    <xf numFmtId="3" fontId="57" fillId="0" borderId="157" xfId="3" applyNumberFormat="1" applyFont="1" applyBorder="1"/>
    <xf numFmtId="3" fontId="65" fillId="0" borderId="136" xfId="3" applyNumberFormat="1" applyFont="1" applyBorder="1"/>
    <xf numFmtId="0" fontId="56" fillId="0" borderId="31" xfId="3" applyFont="1" applyBorder="1" applyAlignment="1">
      <alignment horizontal="left"/>
    </xf>
    <xf numFmtId="0" fontId="16" fillId="34" borderId="128" xfId="3" applyFont="1" applyFill="1" applyBorder="1" applyAlignment="1">
      <alignment horizontal="left" indent="1"/>
    </xf>
    <xf numFmtId="0" fontId="16" fillId="0" borderId="0" xfId="3" applyFont="1"/>
    <xf numFmtId="3" fontId="16" fillId="0" borderId="0" xfId="3" applyNumberFormat="1" applyFont="1"/>
    <xf numFmtId="0" fontId="16" fillId="0" borderId="137" xfId="3" applyFont="1" applyBorder="1" applyAlignment="1">
      <alignment horizontal="right"/>
    </xf>
    <xf numFmtId="0" fontId="18" fillId="19" borderId="137" xfId="3" applyFont="1" applyFill="1" applyBorder="1" applyAlignment="1">
      <alignment horizontal="right"/>
    </xf>
    <xf numFmtId="0" fontId="57" fillId="19" borderId="138" xfId="3" applyFont="1" applyFill="1" applyBorder="1" applyAlignment="1">
      <alignment horizontal="left" vertical="center" wrapText="1" indent="1"/>
    </xf>
    <xf numFmtId="3" fontId="18" fillId="19" borderId="76" xfId="3" applyNumberFormat="1" applyFont="1" applyFill="1" applyBorder="1" applyAlignment="1">
      <alignment horizontal="right"/>
    </xf>
    <xf numFmtId="3" fontId="18" fillId="19" borderId="69" xfId="3" applyNumberFormat="1" applyFont="1" applyFill="1" applyBorder="1" applyAlignment="1">
      <alignment horizontal="right"/>
    </xf>
    <xf numFmtId="0" fontId="18" fillId="35" borderId="137" xfId="3" applyFont="1" applyFill="1" applyBorder="1" applyAlignment="1">
      <alignment horizontal="right"/>
    </xf>
    <xf numFmtId="0" fontId="57" fillId="35" borderId="138" xfId="3" applyFont="1" applyFill="1" applyBorder="1" applyAlignment="1">
      <alignment horizontal="left" vertical="center" indent="1"/>
    </xf>
    <xf numFmtId="3" fontId="18" fillId="35" borderId="76" xfId="3" applyNumberFormat="1" applyFont="1" applyFill="1" applyBorder="1" applyAlignment="1">
      <alignment horizontal="right"/>
    </xf>
    <xf numFmtId="0" fontId="18" fillId="35" borderId="125" xfId="3" applyFont="1" applyFill="1" applyBorder="1" applyAlignment="1">
      <alignment horizontal="right"/>
    </xf>
    <xf numFmtId="0" fontId="57" fillId="35" borderId="0" xfId="3" applyFont="1" applyFill="1" applyAlignment="1">
      <alignment horizontal="left" vertical="center" indent="1"/>
    </xf>
    <xf numFmtId="3" fontId="49" fillId="35" borderId="87" xfId="3" applyNumberFormat="1" applyFont="1" applyFill="1" applyBorder="1" applyAlignment="1">
      <alignment horizontal="right"/>
    </xf>
    <xf numFmtId="0" fontId="18" fillId="19" borderId="141" xfId="3" applyFont="1" applyFill="1" applyBorder="1" applyAlignment="1">
      <alignment horizontal="right"/>
    </xf>
    <xf numFmtId="0" fontId="57" fillId="19" borderId="164" xfId="3" applyFont="1" applyFill="1" applyBorder="1" applyAlignment="1">
      <alignment horizontal="left" vertical="center" wrapText="1" indent="1"/>
    </xf>
    <xf numFmtId="0" fontId="16" fillId="0" borderId="147" xfId="3" applyFont="1" applyBorder="1" applyAlignment="1">
      <alignment horizontal="right"/>
    </xf>
    <xf numFmtId="0" fontId="57" fillId="0" borderId="165" xfId="3" applyFont="1" applyBorder="1" applyAlignment="1">
      <alignment horizontal="left" vertical="center" wrapText="1" indent="1"/>
    </xf>
    <xf numFmtId="3" fontId="49" fillId="0" borderId="148" xfId="3" applyNumberFormat="1" applyFont="1" applyBorder="1" applyAlignment="1">
      <alignment horizontal="right"/>
    </xf>
    <xf numFmtId="0" fontId="18" fillId="35" borderId="141" xfId="3" applyFont="1" applyFill="1" applyBorder="1" applyAlignment="1">
      <alignment horizontal="right"/>
    </xf>
    <xf numFmtId="0" fontId="57" fillId="35" borderId="164" xfId="3" applyFont="1" applyFill="1" applyBorder="1" applyAlignment="1">
      <alignment horizontal="left" vertical="center" indent="1"/>
    </xf>
    <xf numFmtId="0" fontId="18" fillId="19" borderId="147" xfId="3" applyFont="1" applyFill="1" applyBorder="1" applyAlignment="1">
      <alignment horizontal="right"/>
    </xf>
    <xf numFmtId="0" fontId="57" fillId="19" borderId="165" xfId="3" applyFont="1" applyFill="1" applyBorder="1" applyAlignment="1">
      <alignment horizontal="left" vertical="center" wrapText="1" indent="1"/>
    </xf>
    <xf numFmtId="3" fontId="49" fillId="19" borderId="148" xfId="3" applyNumberFormat="1" applyFont="1" applyFill="1" applyBorder="1" applyAlignment="1">
      <alignment horizontal="right"/>
    </xf>
    <xf numFmtId="0" fontId="16" fillId="0" borderId="123" xfId="3" applyFont="1" applyBorder="1" applyAlignment="1">
      <alignment horizontal="left" vertical="center" indent="1"/>
    </xf>
    <xf numFmtId="0" fontId="16" fillId="0" borderId="27" xfId="3" applyFont="1" applyBorder="1" applyAlignment="1">
      <alignment horizontal="left" vertical="center" indent="1"/>
    </xf>
    <xf numFmtId="0" fontId="16" fillId="0" borderId="135" xfId="3" applyFont="1" applyBorder="1" applyAlignment="1">
      <alignment horizontal="left" indent="1"/>
    </xf>
    <xf numFmtId="0" fontId="31" fillId="36" borderId="65" xfId="0" applyFont="1" applyFill="1" applyBorder="1" applyAlignment="1">
      <alignment horizontal="center" vertical="center"/>
    </xf>
    <xf numFmtId="0" fontId="19" fillId="36" borderId="66" xfId="0" applyFont="1" applyFill="1" applyBorder="1"/>
    <xf numFmtId="0" fontId="0" fillId="36" borderId="66" xfId="0" applyFill="1" applyBorder="1"/>
    <xf numFmtId="3" fontId="0" fillId="36" borderId="66" xfId="0" applyNumberFormat="1" applyFill="1" applyBorder="1"/>
    <xf numFmtId="3" fontId="0" fillId="36" borderId="67" xfId="0" applyNumberFormat="1" applyFill="1" applyBorder="1"/>
    <xf numFmtId="3" fontId="31" fillId="36" borderId="81" xfId="0" applyNumberFormat="1" applyFont="1" applyFill="1" applyBorder="1"/>
    <xf numFmtId="3" fontId="0" fillId="36" borderId="81" xfId="0" applyNumberFormat="1" applyFill="1" applyBorder="1"/>
    <xf numFmtId="0" fontId="31" fillId="37" borderId="68" xfId="0" applyFont="1" applyFill="1" applyBorder="1" applyAlignment="1">
      <alignment horizontal="center" vertical="center"/>
    </xf>
    <xf numFmtId="0" fontId="19" fillId="37" borderId="69" xfId="0" applyFont="1" applyFill="1" applyBorder="1"/>
    <xf numFmtId="0" fontId="0" fillId="37" borderId="69" xfId="0" applyFill="1" applyBorder="1"/>
    <xf numFmtId="3" fontId="0" fillId="37" borderId="69" xfId="0" applyNumberFormat="1" applyFill="1" applyBorder="1"/>
    <xf numFmtId="3" fontId="0" fillId="37" borderId="70" xfId="0" applyNumberFormat="1" applyFill="1" applyBorder="1"/>
    <xf numFmtId="3" fontId="31" fillId="37" borderId="83" xfId="0" applyNumberFormat="1" applyFont="1" applyFill="1" applyBorder="1"/>
    <xf numFmtId="3" fontId="0" fillId="37" borderId="83" xfId="0" applyNumberFormat="1" applyFill="1" applyBorder="1"/>
    <xf numFmtId="0" fontId="31" fillId="36" borderId="68" xfId="0" applyFont="1" applyFill="1" applyBorder="1" applyAlignment="1">
      <alignment horizontal="center" vertical="center"/>
    </xf>
    <xf numFmtId="0" fontId="19" fillId="36" borderId="69" xfId="0" applyFont="1" applyFill="1" applyBorder="1"/>
    <xf numFmtId="0" fontId="0" fillId="36" borderId="69" xfId="0" applyFill="1" applyBorder="1"/>
    <xf numFmtId="3" fontId="0" fillId="36" borderId="69" xfId="0" applyNumberFormat="1" applyFill="1" applyBorder="1"/>
    <xf numFmtId="3" fontId="0" fillId="36" borderId="70" xfId="0" applyNumberFormat="1" applyFill="1" applyBorder="1"/>
    <xf numFmtId="3" fontId="31" fillId="36" borderId="83" xfId="0" applyNumberFormat="1" applyFont="1" applyFill="1" applyBorder="1"/>
    <xf numFmtId="3" fontId="0" fillId="36" borderId="83" xfId="0" applyNumberFormat="1" applyFill="1" applyBorder="1"/>
    <xf numFmtId="3" fontId="19" fillId="37" borderId="83" xfId="0" applyNumberFormat="1" applyFont="1" applyFill="1" applyBorder="1"/>
    <xf numFmtId="0" fontId="19" fillId="37" borderId="86" xfId="0" applyFont="1" applyFill="1" applyBorder="1"/>
    <xf numFmtId="3" fontId="0" fillId="37" borderId="101" xfId="0" applyNumberFormat="1" applyFill="1" applyBorder="1"/>
    <xf numFmtId="0" fontId="19" fillId="37" borderId="89" xfId="0" applyFont="1" applyFill="1" applyBorder="1"/>
    <xf numFmtId="3" fontId="37" fillId="36" borderId="83" xfId="0" applyNumberFormat="1" applyFont="1" applyFill="1" applyBorder="1"/>
    <xf numFmtId="3" fontId="0" fillId="36" borderId="101" xfId="0" applyNumberFormat="1" applyFill="1" applyBorder="1"/>
    <xf numFmtId="0" fontId="19" fillId="36" borderId="92" xfId="0" applyFont="1" applyFill="1" applyBorder="1"/>
    <xf numFmtId="3" fontId="0" fillId="37" borderId="86" xfId="0" applyNumberFormat="1" applyFill="1" applyBorder="1"/>
    <xf numFmtId="3" fontId="0" fillId="37" borderId="76" xfId="0" applyNumberFormat="1" applyFill="1" applyBorder="1"/>
    <xf numFmtId="3" fontId="0" fillId="37" borderId="89" xfId="0" applyNumberFormat="1" applyFill="1" applyBorder="1"/>
    <xf numFmtId="3" fontId="0" fillId="37" borderId="91" xfId="0" applyNumberFormat="1" applyFill="1" applyBorder="1"/>
    <xf numFmtId="3" fontId="0" fillId="37" borderId="102" xfId="0" applyNumberFormat="1" applyFill="1" applyBorder="1"/>
    <xf numFmtId="3" fontId="0" fillId="37" borderId="82" xfId="0" applyNumberFormat="1" applyFill="1" applyBorder="1"/>
    <xf numFmtId="3" fontId="0" fillId="36" borderId="76" xfId="0" applyNumberFormat="1" applyFill="1" applyBorder="1"/>
    <xf numFmtId="3" fontId="0" fillId="36" borderId="82" xfId="0" applyNumberFormat="1" applyFill="1" applyBorder="1"/>
    <xf numFmtId="3" fontId="19" fillId="36" borderId="81" xfId="0" applyNumberFormat="1" applyFont="1" applyFill="1" applyBorder="1"/>
    <xf numFmtId="3" fontId="19" fillId="36" borderId="83" xfId="0" applyNumberFormat="1" applyFont="1" applyFill="1" applyBorder="1"/>
    <xf numFmtId="3" fontId="19" fillId="37" borderId="101" xfId="0" applyNumberFormat="1" applyFont="1" applyFill="1" applyBorder="1"/>
    <xf numFmtId="3" fontId="19" fillId="37" borderId="102" xfId="0" applyNumberFormat="1" applyFont="1" applyFill="1" applyBorder="1"/>
    <xf numFmtId="3" fontId="19" fillId="37" borderId="104" xfId="0" applyNumberFormat="1" applyFont="1" applyFill="1" applyBorder="1"/>
    <xf numFmtId="0" fontId="31" fillId="26" borderId="75" xfId="0" applyFont="1" applyFill="1" applyBorder="1" applyAlignment="1">
      <alignment horizontal="center" vertical="center"/>
    </xf>
    <xf numFmtId="0" fontId="0" fillId="26" borderId="76" xfId="0" applyFill="1" applyBorder="1"/>
    <xf numFmtId="0" fontId="19" fillId="26" borderId="76" xfId="0" applyFont="1" applyFill="1" applyBorder="1"/>
    <xf numFmtId="3" fontId="19" fillId="26" borderId="76" xfId="0" applyNumberFormat="1" applyFont="1" applyFill="1" applyBorder="1"/>
    <xf numFmtId="3" fontId="0" fillId="26" borderId="80" xfId="0" applyNumberFormat="1" applyFill="1" applyBorder="1"/>
    <xf numFmtId="3" fontId="31" fillId="26" borderId="82" xfId="0" applyNumberFormat="1" applyFont="1" applyFill="1" applyBorder="1"/>
    <xf numFmtId="3" fontId="0" fillId="26" borderId="82" xfId="0" applyNumberFormat="1" applyFill="1" applyBorder="1"/>
    <xf numFmtId="0" fontId="0" fillId="26" borderId="77" xfId="0" applyFill="1" applyBorder="1"/>
    <xf numFmtId="0" fontId="31" fillId="26" borderId="68" xfId="0" applyFont="1" applyFill="1" applyBorder="1" applyAlignment="1">
      <alignment horizontal="center" vertical="center"/>
    </xf>
    <xf numFmtId="0" fontId="19" fillId="26" borderId="69" xfId="0" applyFont="1" applyFill="1" applyBorder="1"/>
    <xf numFmtId="3" fontId="0" fillId="26" borderId="69" xfId="0" applyNumberFormat="1" applyFill="1" applyBorder="1"/>
    <xf numFmtId="3" fontId="0" fillId="26" borderId="63" xfId="0" applyNumberFormat="1" applyFill="1" applyBorder="1"/>
    <xf numFmtId="3" fontId="31" fillId="26" borderId="83" xfId="0" applyNumberFormat="1" applyFont="1" applyFill="1" applyBorder="1"/>
    <xf numFmtId="3" fontId="0" fillId="26" borderId="83" xfId="0" applyNumberFormat="1" applyFill="1" applyBorder="1"/>
    <xf numFmtId="0" fontId="0" fillId="26" borderId="70" xfId="0" applyFill="1" applyBorder="1"/>
    <xf numFmtId="0" fontId="19" fillId="26" borderId="86" xfId="0" applyFont="1" applyFill="1" applyBorder="1"/>
    <xf numFmtId="3" fontId="0" fillId="26" borderId="86" xfId="0" applyNumberFormat="1" applyFill="1" applyBorder="1"/>
    <xf numFmtId="3" fontId="0" fillId="26" borderId="88" xfId="0" applyNumberFormat="1" applyFill="1" applyBorder="1"/>
    <xf numFmtId="3" fontId="0" fillId="26" borderId="101" xfId="0" applyNumberFormat="1" applyFill="1" applyBorder="1"/>
    <xf numFmtId="0" fontId="19" fillId="26" borderId="70" xfId="0" applyFont="1" applyFill="1" applyBorder="1"/>
    <xf numFmtId="0" fontId="19" fillId="26" borderId="89" xfId="0" applyFont="1" applyFill="1" applyBorder="1"/>
    <xf numFmtId="3" fontId="19" fillId="26" borderId="89" xfId="0" applyNumberFormat="1" applyFont="1" applyFill="1" applyBorder="1"/>
    <xf numFmtId="3" fontId="19" fillId="26" borderId="91" xfId="0" applyNumberFormat="1" applyFont="1" applyFill="1" applyBorder="1"/>
    <xf numFmtId="0" fontId="0" fillId="26" borderId="69" xfId="0" applyFill="1" applyBorder="1"/>
    <xf numFmtId="3" fontId="19" fillId="26" borderId="69" xfId="0" applyNumberFormat="1" applyFont="1" applyFill="1" applyBorder="1"/>
    <xf numFmtId="0" fontId="31" fillId="25" borderId="68" xfId="0" applyFont="1" applyFill="1" applyBorder="1" applyAlignment="1">
      <alignment horizontal="center" vertical="center"/>
    </xf>
    <xf numFmtId="0" fontId="19" fillId="25" borderId="69" xfId="0" applyFont="1" applyFill="1" applyBorder="1"/>
    <xf numFmtId="3" fontId="0" fillId="25" borderId="69" xfId="0" applyNumberFormat="1" applyFill="1" applyBorder="1"/>
    <xf numFmtId="3" fontId="31" fillId="25" borderId="83" xfId="0" applyNumberFormat="1" applyFont="1" applyFill="1" applyBorder="1"/>
    <xf numFmtId="3" fontId="0" fillId="25" borderId="83" xfId="0" applyNumberFormat="1" applyFill="1" applyBorder="1"/>
    <xf numFmtId="0" fontId="0" fillId="25" borderId="70" xfId="0" applyFill="1" applyBorder="1"/>
    <xf numFmtId="3" fontId="0" fillId="25" borderId="63" xfId="0" applyNumberFormat="1" applyFill="1" applyBorder="1"/>
    <xf numFmtId="0" fontId="19" fillId="25" borderId="86" xfId="0" applyFont="1" applyFill="1" applyBorder="1"/>
    <xf numFmtId="3" fontId="0" fillId="25" borderId="86" xfId="0" applyNumberFormat="1" applyFill="1" applyBorder="1"/>
    <xf numFmtId="3" fontId="0" fillId="25" borderId="88" xfId="0" applyNumberFormat="1" applyFill="1" applyBorder="1"/>
    <xf numFmtId="3" fontId="0" fillId="25" borderId="101" xfId="0" applyNumberFormat="1" applyFill="1" applyBorder="1"/>
    <xf numFmtId="0" fontId="19" fillId="25" borderId="89" xfId="0" applyFont="1" applyFill="1" applyBorder="1"/>
    <xf numFmtId="3" fontId="0" fillId="25" borderId="89" xfId="0" applyNumberFormat="1" applyFill="1" applyBorder="1"/>
    <xf numFmtId="3" fontId="0" fillId="25" borderId="91" xfId="0" applyNumberFormat="1" applyFill="1" applyBorder="1"/>
    <xf numFmtId="3" fontId="0" fillId="25" borderId="102" xfId="0" applyNumberFormat="1" applyFill="1" applyBorder="1"/>
    <xf numFmtId="0" fontId="31" fillId="25" borderId="75" xfId="0" applyFont="1" applyFill="1" applyBorder="1" applyAlignment="1">
      <alignment horizontal="center" vertical="center"/>
    </xf>
    <xf numFmtId="0" fontId="19" fillId="25" borderId="76" xfId="0" applyFont="1" applyFill="1" applyBorder="1"/>
    <xf numFmtId="3" fontId="0" fillId="25" borderId="103" xfId="0" applyNumberFormat="1" applyFill="1" applyBorder="1"/>
    <xf numFmtId="3" fontId="0" fillId="25" borderId="90" xfId="0" applyNumberFormat="1" applyFill="1" applyBorder="1"/>
    <xf numFmtId="0" fontId="19" fillId="25" borderId="97" xfId="0" applyFont="1" applyFill="1" applyBorder="1"/>
    <xf numFmtId="3" fontId="0" fillId="25" borderId="97" xfId="0" applyNumberFormat="1" applyFill="1" applyBorder="1"/>
    <xf numFmtId="3" fontId="0" fillId="25" borderId="167" xfId="0" applyNumberFormat="1" applyFill="1" applyBorder="1"/>
    <xf numFmtId="3" fontId="0" fillId="25" borderId="109" xfId="0" applyNumberFormat="1" applyFill="1" applyBorder="1"/>
    <xf numFmtId="0" fontId="19" fillId="25" borderId="92" xfId="0" applyFont="1" applyFill="1" applyBorder="1"/>
    <xf numFmtId="3" fontId="0" fillId="25" borderId="92" xfId="0" applyNumberFormat="1" applyFill="1" applyBorder="1"/>
    <xf numFmtId="3" fontId="0" fillId="25" borderId="110" xfId="0" applyNumberFormat="1" applyFill="1" applyBorder="1"/>
    <xf numFmtId="3" fontId="19" fillId="25" borderId="69" xfId="0" applyNumberFormat="1" applyFont="1" applyFill="1" applyBorder="1"/>
    <xf numFmtId="3" fontId="19" fillId="25" borderId="63" xfId="0" applyNumberFormat="1" applyFont="1" applyFill="1" applyBorder="1"/>
    <xf numFmtId="0" fontId="19" fillId="25" borderId="88" xfId="0" applyFont="1" applyFill="1" applyBorder="1"/>
    <xf numFmtId="3" fontId="0" fillId="25" borderId="166" xfId="0" applyNumberFormat="1" applyFill="1" applyBorder="1"/>
    <xf numFmtId="0" fontId="19" fillId="25" borderId="103" xfId="0" applyFont="1" applyFill="1" applyBorder="1"/>
    <xf numFmtId="0" fontId="31" fillId="24" borderId="105" xfId="0" applyFont="1" applyFill="1" applyBorder="1"/>
    <xf numFmtId="0" fontId="0" fillId="24" borderId="106" xfId="0" applyFill="1" applyBorder="1"/>
    <xf numFmtId="3" fontId="31" fillId="24" borderId="106" xfId="0" applyNumberFormat="1" applyFont="1" applyFill="1" applyBorder="1"/>
    <xf numFmtId="3" fontId="31" fillId="24" borderId="107" xfId="0" applyNumberFormat="1" applyFont="1" applyFill="1" applyBorder="1"/>
    <xf numFmtId="3" fontId="0" fillId="24" borderId="100" xfId="0" applyNumberFormat="1" applyFill="1" applyBorder="1"/>
    <xf numFmtId="0" fontId="0" fillId="24" borderId="108" xfId="0" applyFill="1" applyBorder="1"/>
    <xf numFmtId="0" fontId="19" fillId="36" borderId="86" xfId="0" applyFont="1" applyFill="1" applyBorder="1"/>
    <xf numFmtId="3" fontId="0" fillId="36" borderId="86" xfId="0" applyNumberFormat="1" applyFill="1" applyBorder="1"/>
    <xf numFmtId="3" fontId="0" fillId="36" borderId="93" xfId="0" applyNumberFormat="1" applyFill="1" applyBorder="1"/>
    <xf numFmtId="3" fontId="19" fillId="36" borderId="101" xfId="0" applyNumberFormat="1" applyFont="1" applyFill="1" applyBorder="1"/>
    <xf numFmtId="0" fontId="19" fillId="36" borderId="89" xfId="0" applyFont="1" applyFill="1" applyBorder="1"/>
    <xf numFmtId="3" fontId="0" fillId="36" borderId="89" xfId="0" applyNumberFormat="1" applyFill="1" applyBorder="1"/>
    <xf numFmtId="3" fontId="0" fillId="36" borderId="91" xfId="0" applyNumberFormat="1" applyFill="1" applyBorder="1"/>
    <xf numFmtId="3" fontId="19" fillId="36" borderId="102" xfId="0" applyNumberFormat="1" applyFont="1" applyFill="1" applyBorder="1"/>
    <xf numFmtId="3" fontId="0" fillId="36" borderId="102" xfId="0" applyNumberFormat="1" applyFill="1" applyBorder="1"/>
    <xf numFmtId="0" fontId="19" fillId="36" borderId="76" xfId="0" applyFont="1" applyFill="1" applyBorder="1"/>
    <xf numFmtId="3" fontId="19" fillId="36" borderId="82" xfId="0" applyNumberFormat="1" applyFont="1" applyFill="1" applyBorder="1"/>
    <xf numFmtId="3" fontId="0" fillId="37" borderId="93" xfId="0" applyNumberFormat="1" applyFill="1" applyBorder="1"/>
    <xf numFmtId="0" fontId="19" fillId="37" borderId="76" xfId="0" applyFont="1" applyFill="1" applyBorder="1"/>
    <xf numFmtId="3" fontId="0" fillId="37" borderId="77" xfId="0" applyNumberFormat="1" applyFill="1" applyBorder="1"/>
    <xf numFmtId="3" fontId="19" fillId="37" borderId="82" xfId="0" applyNumberFormat="1" applyFont="1" applyFill="1" applyBorder="1"/>
    <xf numFmtId="0" fontId="32" fillId="37" borderId="65" xfId="0" applyFont="1" applyFill="1" applyBorder="1" applyAlignment="1">
      <alignment horizontal="center"/>
    </xf>
    <xf numFmtId="0" fontId="32" fillId="37" borderId="66" xfId="0" applyFont="1" applyFill="1" applyBorder="1"/>
    <xf numFmtId="0" fontId="0" fillId="37" borderId="66" xfId="0" applyFill="1" applyBorder="1"/>
    <xf numFmtId="0" fontId="31" fillId="37" borderId="81" xfId="0" applyFont="1" applyFill="1" applyBorder="1" applyAlignment="1">
      <alignment horizontal="center"/>
    </xf>
    <xf numFmtId="0" fontId="0" fillId="37" borderId="81" xfId="0" applyFill="1" applyBorder="1"/>
    <xf numFmtId="0" fontId="31" fillId="37" borderId="71" xfId="0" applyFont="1" applyFill="1" applyBorder="1" applyAlignment="1">
      <alignment horizontal="center" vertical="center"/>
    </xf>
    <xf numFmtId="0" fontId="31" fillId="37" borderId="72" xfId="0" applyFont="1" applyFill="1" applyBorder="1" applyAlignment="1">
      <alignment horizontal="center" vertical="center"/>
    </xf>
    <xf numFmtId="0" fontId="31" fillId="37" borderId="79" xfId="0" applyFont="1" applyFill="1" applyBorder="1" applyAlignment="1">
      <alignment horizontal="center" vertical="center"/>
    </xf>
    <xf numFmtId="0" fontId="31" fillId="37" borderId="74" xfId="0" applyFont="1" applyFill="1" applyBorder="1" applyAlignment="1">
      <alignment horizontal="center" vertical="center"/>
    </xf>
    <xf numFmtId="3" fontId="31" fillId="37" borderId="74" xfId="0" applyNumberFormat="1" applyFont="1" applyFill="1" applyBorder="1" applyAlignment="1">
      <alignment horizontal="center" vertical="center"/>
    </xf>
    <xf numFmtId="0" fontId="32" fillId="25" borderId="65" xfId="0" applyFont="1" applyFill="1" applyBorder="1" applyAlignment="1">
      <alignment horizontal="center"/>
    </xf>
    <xf numFmtId="0" fontId="32" fillId="25" borderId="66" xfId="0" applyFont="1" applyFill="1" applyBorder="1"/>
    <xf numFmtId="0" fontId="0" fillId="25" borderId="66" xfId="0" applyFill="1" applyBorder="1"/>
    <xf numFmtId="0" fontId="31" fillId="25" borderId="81" xfId="0" applyFont="1" applyFill="1" applyBorder="1" applyAlignment="1">
      <alignment horizontal="center"/>
    </xf>
    <xf numFmtId="0" fontId="0" fillId="25" borderId="67" xfId="0" applyFill="1" applyBorder="1"/>
    <xf numFmtId="0" fontId="31" fillId="25" borderId="71" xfId="0" applyFont="1" applyFill="1" applyBorder="1" applyAlignment="1">
      <alignment horizontal="center" vertical="center"/>
    </xf>
    <xf numFmtId="0" fontId="31" fillId="25" borderId="72" xfId="0" applyFont="1" applyFill="1" applyBorder="1" applyAlignment="1">
      <alignment horizontal="center" vertical="center"/>
    </xf>
    <xf numFmtId="0" fontId="31" fillId="25" borderId="79" xfId="0" applyFont="1" applyFill="1" applyBorder="1" applyAlignment="1">
      <alignment horizontal="center" vertical="center"/>
    </xf>
    <xf numFmtId="0" fontId="31" fillId="25" borderId="74" xfId="0" applyFont="1" applyFill="1" applyBorder="1" applyAlignment="1">
      <alignment horizontal="center" vertical="center"/>
    </xf>
    <xf numFmtId="3" fontId="31" fillId="25" borderId="74" xfId="0" applyNumberFormat="1" applyFont="1" applyFill="1" applyBorder="1" applyAlignment="1">
      <alignment horizontal="center" vertical="center"/>
    </xf>
    <xf numFmtId="0" fontId="31" fillId="25" borderId="73" xfId="0" applyFont="1" applyFill="1" applyBorder="1" applyAlignment="1">
      <alignment horizontal="center" vertical="center"/>
    </xf>
    <xf numFmtId="0" fontId="41" fillId="24" borderId="98" xfId="0" applyFont="1" applyFill="1" applyBorder="1" applyAlignment="1">
      <alignment horizontal="left" vertical="center"/>
    </xf>
    <xf numFmtId="0" fontId="32" fillId="36" borderId="63" xfId="0" applyFont="1" applyFill="1" applyBorder="1"/>
    <xf numFmtId="0" fontId="19" fillId="36" borderId="69" xfId="0" applyFont="1" applyFill="1" applyBorder="1" applyAlignment="1">
      <alignment horizontal="left" vertical="center"/>
    </xf>
    <xf numFmtId="0" fontId="0" fillId="36" borderId="86" xfId="0" applyFill="1" applyBorder="1"/>
    <xf numFmtId="0" fontId="0" fillId="36" borderId="76" xfId="0" applyFill="1" applyBorder="1"/>
    <xf numFmtId="0" fontId="0" fillId="36" borderId="91" xfId="0" applyFill="1" applyBorder="1"/>
    <xf numFmtId="3" fontId="0" fillId="37" borderId="104" xfId="0" applyNumberFormat="1" applyFill="1" applyBorder="1"/>
    <xf numFmtId="0" fontId="0" fillId="37" borderId="86" xfId="0" applyFill="1" applyBorder="1"/>
    <xf numFmtId="0" fontId="0" fillId="37" borderId="76" xfId="0" applyFill="1" applyBorder="1"/>
    <xf numFmtId="0" fontId="0" fillId="37" borderId="91" xfId="0" applyFill="1" applyBorder="1"/>
    <xf numFmtId="0" fontId="32" fillId="38" borderId="94" xfId="0" applyFont="1" applyFill="1" applyBorder="1"/>
    <xf numFmtId="0" fontId="0" fillId="38" borderId="106" xfId="0" applyFill="1" applyBorder="1"/>
    <xf numFmtId="0" fontId="0" fillId="38" borderId="95" xfId="0" applyFill="1" applyBorder="1"/>
    <xf numFmtId="3" fontId="32" fillId="38" borderId="100" xfId="0" applyNumberFormat="1" applyFont="1" applyFill="1" applyBorder="1"/>
    <xf numFmtId="3" fontId="39" fillId="38" borderId="100" xfId="0" applyNumberFormat="1" applyFont="1" applyFill="1" applyBorder="1"/>
    <xf numFmtId="0" fontId="31" fillId="38" borderId="105" xfId="0" applyFont="1" applyFill="1" applyBorder="1"/>
    <xf numFmtId="3" fontId="0" fillId="38" borderId="100" xfId="0" applyNumberFormat="1" applyFill="1" applyBorder="1"/>
    <xf numFmtId="0" fontId="19" fillId="25" borderId="91" xfId="0" applyFont="1" applyFill="1" applyBorder="1"/>
    <xf numFmtId="3" fontId="31" fillId="25" borderId="101" xfId="0" applyNumberFormat="1" applyFont="1" applyFill="1" applyBorder="1"/>
    <xf numFmtId="3" fontId="31" fillId="25" borderId="82" xfId="0" applyNumberFormat="1" applyFont="1" applyFill="1" applyBorder="1"/>
    <xf numFmtId="3" fontId="31" fillId="25" borderId="102" xfId="0" applyNumberFormat="1" applyFont="1" applyFill="1" applyBorder="1"/>
    <xf numFmtId="0" fontId="19" fillId="26" borderId="90" xfId="0" applyFont="1" applyFill="1" applyBorder="1"/>
    <xf numFmtId="3" fontId="31" fillId="26" borderId="101" xfId="0" applyNumberFormat="1" applyFont="1" applyFill="1" applyBorder="1"/>
    <xf numFmtId="3" fontId="31" fillId="26" borderId="110" xfId="0" applyNumberFormat="1" applyFont="1" applyFill="1" applyBorder="1"/>
    <xf numFmtId="0" fontId="19" fillId="25" borderId="63" xfId="0" applyFont="1" applyFill="1" applyBorder="1"/>
    <xf numFmtId="0" fontId="19" fillId="26" borderId="63" xfId="0" applyFont="1" applyFill="1" applyBorder="1"/>
    <xf numFmtId="0" fontId="19" fillId="25" borderId="90" xfId="0" applyFont="1" applyFill="1" applyBorder="1"/>
    <xf numFmtId="3" fontId="31" fillId="25" borderId="109" xfId="0" applyNumberFormat="1" applyFont="1" applyFill="1" applyBorder="1"/>
    <xf numFmtId="0" fontId="19" fillId="0" borderId="0" xfId="0" applyFont="1"/>
    <xf numFmtId="0" fontId="19" fillId="19" borderId="30" xfId="0" applyFont="1" applyFill="1" applyBorder="1"/>
    <xf numFmtId="0" fontId="19" fillId="19" borderId="15" xfId="0" applyFont="1" applyFill="1" applyBorder="1"/>
    <xf numFmtId="3" fontId="0" fillId="36" borderId="110" xfId="0" applyNumberFormat="1" applyFill="1" applyBorder="1"/>
    <xf numFmtId="3" fontId="18" fillId="0" borderId="123" xfId="3" applyNumberFormat="1" applyFont="1" applyBorder="1" applyAlignment="1">
      <alignment horizontal="right" vertical="center"/>
    </xf>
    <xf numFmtId="3" fontId="18" fillId="0" borderId="27" xfId="3" applyNumberFormat="1" applyFont="1" applyBorder="1" applyAlignment="1">
      <alignment horizontal="right" vertical="center"/>
    </xf>
    <xf numFmtId="3" fontId="18" fillId="0" borderId="128" xfId="3" applyNumberFormat="1" applyFont="1" applyBorder="1" applyAlignment="1">
      <alignment horizontal="right" vertical="center"/>
    </xf>
    <xf numFmtId="3" fontId="57" fillId="0" borderId="124" xfId="3" applyNumberFormat="1" applyFont="1" applyBorder="1" applyAlignment="1">
      <alignment horizontal="right"/>
    </xf>
    <xf numFmtId="3" fontId="57" fillId="0" borderId="126" xfId="3" applyNumberFormat="1" applyFont="1" applyBorder="1" applyAlignment="1">
      <alignment horizontal="right"/>
    </xf>
    <xf numFmtId="3" fontId="57" fillId="0" borderId="129" xfId="3" applyNumberFormat="1" applyFont="1" applyBorder="1" applyAlignment="1">
      <alignment horizontal="right"/>
    </xf>
    <xf numFmtId="3" fontId="51" fillId="0" borderId="130" xfId="3" applyNumberFormat="1" applyFont="1" applyBorder="1" applyAlignment="1">
      <alignment horizontal="right"/>
    </xf>
    <xf numFmtId="3" fontId="57" fillId="0" borderId="124" xfId="3" applyNumberFormat="1" applyFont="1" applyBorder="1" applyAlignment="1">
      <alignment horizontal="right" vertical="center"/>
    </xf>
    <xf numFmtId="3" fontId="57" fillId="0" borderId="126" xfId="3" applyNumberFormat="1" applyFont="1" applyBorder="1" applyAlignment="1">
      <alignment horizontal="right" vertical="center"/>
    </xf>
    <xf numFmtId="3" fontId="57" fillId="0" borderId="129" xfId="3" applyNumberFormat="1" applyFont="1" applyBorder="1" applyAlignment="1">
      <alignment horizontal="right" vertical="center"/>
    </xf>
    <xf numFmtId="3" fontId="51" fillId="0" borderId="130" xfId="3" applyNumberFormat="1" applyFont="1" applyBorder="1" applyAlignment="1">
      <alignment horizontal="right" vertical="center"/>
    </xf>
    <xf numFmtId="3" fontId="17" fillId="0" borderId="123" xfId="3" applyNumberFormat="1" applyFont="1" applyBorder="1" applyAlignment="1">
      <alignment horizontal="right"/>
    </xf>
    <xf numFmtId="3" fontId="17" fillId="0" borderId="128" xfId="3" applyNumberFormat="1" applyFont="1" applyBorder="1" applyAlignment="1">
      <alignment horizontal="right"/>
    </xf>
    <xf numFmtId="3" fontId="56" fillId="0" borderId="26" xfId="3" applyNumberFormat="1" applyFont="1" applyBorder="1" applyAlignment="1">
      <alignment horizontal="right"/>
    </xf>
    <xf numFmtId="3" fontId="66" fillId="0" borderId="130" xfId="3" applyNumberFormat="1" applyFont="1" applyBorder="1" applyAlignment="1">
      <alignment horizontal="right"/>
    </xf>
    <xf numFmtId="3" fontId="57" fillId="0" borderId="139" xfId="3" applyNumberFormat="1" applyFont="1" applyBorder="1" applyAlignment="1">
      <alignment horizontal="right"/>
    </xf>
    <xf numFmtId="3" fontId="51" fillId="0" borderId="152" xfId="3" applyNumberFormat="1" applyFont="1" applyBorder="1" applyAlignment="1">
      <alignment horizontal="right"/>
    </xf>
    <xf numFmtId="3" fontId="57" fillId="19" borderId="140" xfId="3" applyNumberFormat="1" applyFont="1" applyFill="1" applyBorder="1" applyAlignment="1">
      <alignment horizontal="right"/>
    </xf>
    <xf numFmtId="3" fontId="57" fillId="19" borderId="139" xfId="3" applyNumberFormat="1" applyFont="1" applyFill="1" applyBorder="1" applyAlignment="1">
      <alignment horizontal="right"/>
    </xf>
    <xf numFmtId="3" fontId="51" fillId="19" borderId="152" xfId="3" applyNumberFormat="1" applyFont="1" applyFill="1" applyBorder="1" applyAlignment="1">
      <alignment horizontal="right"/>
    </xf>
    <xf numFmtId="3" fontId="57" fillId="35" borderId="140" xfId="3" applyNumberFormat="1" applyFont="1" applyFill="1" applyBorder="1" applyAlignment="1">
      <alignment horizontal="right"/>
    </xf>
    <xf numFmtId="3" fontId="51" fillId="35" borderId="126" xfId="3" applyNumberFormat="1" applyFont="1" applyFill="1" applyBorder="1" applyAlignment="1">
      <alignment horizontal="right"/>
    </xf>
    <xf numFmtId="0" fontId="17" fillId="34" borderId="25" xfId="3" applyFont="1" applyFill="1" applyBorder="1" applyAlignment="1">
      <alignment horizontal="right"/>
    </xf>
    <xf numFmtId="0" fontId="15" fillId="0" borderId="0" xfId="3" applyFont="1"/>
    <xf numFmtId="14" fontId="17" fillId="0" borderId="0" xfId="3" applyNumberFormat="1" applyFont="1" applyAlignment="1">
      <alignment horizontal="left" indent="1"/>
    </xf>
    <xf numFmtId="0" fontId="14" fillId="0" borderId="0" xfId="7"/>
    <xf numFmtId="0" fontId="61" fillId="0" borderId="0" xfId="7" applyFont="1" applyAlignment="1">
      <alignment vertical="center"/>
    </xf>
    <xf numFmtId="0" fontId="61" fillId="0" borderId="0" xfId="7" applyFont="1"/>
    <xf numFmtId="0" fontId="61" fillId="32" borderId="0" xfId="7" applyFont="1" applyFill="1" applyAlignment="1">
      <alignment vertical="center"/>
    </xf>
    <xf numFmtId="49" fontId="29" fillId="22" borderId="0" xfId="7" applyNumberFormat="1" applyFont="1" applyFill="1" applyAlignment="1" applyProtection="1">
      <alignment vertical="center"/>
      <protection locked="0"/>
    </xf>
    <xf numFmtId="49" fontId="29" fillId="22" borderId="0" xfId="7" applyNumberFormat="1" applyFont="1" applyFill="1" applyAlignment="1" applyProtection="1">
      <alignment horizontal="left" vertical="center"/>
      <protection locked="0"/>
    </xf>
    <xf numFmtId="3" fontId="29" fillId="0" borderId="0" xfId="7" applyNumberFormat="1" applyFont="1" applyAlignment="1" applyProtection="1">
      <alignment horizontal="right" vertical="top"/>
      <protection locked="0"/>
    </xf>
    <xf numFmtId="3" fontId="61" fillId="0" borderId="0" xfId="7" applyNumberFormat="1" applyFont="1" applyAlignment="1">
      <alignment vertical="center"/>
    </xf>
    <xf numFmtId="0" fontId="14" fillId="20" borderId="0" xfId="7" applyFill="1" applyAlignment="1">
      <alignment vertical="center"/>
    </xf>
    <xf numFmtId="1" fontId="38" fillId="22" borderId="0" xfId="7" applyNumberFormat="1" applyFont="1" applyFill="1" applyAlignment="1" applyProtection="1">
      <alignment horizontal="left" vertical="center"/>
      <protection locked="0"/>
    </xf>
    <xf numFmtId="1" fontId="38" fillId="21" borderId="0" xfId="7" applyNumberFormat="1" applyFont="1" applyFill="1" applyAlignment="1" applyProtection="1">
      <alignment horizontal="right" vertical="center"/>
      <protection locked="0"/>
    </xf>
    <xf numFmtId="0" fontId="47" fillId="20" borderId="0" xfId="7" applyFont="1" applyFill="1" applyAlignment="1">
      <alignment horizontal="right" vertical="center"/>
    </xf>
    <xf numFmtId="0" fontId="13" fillId="0" borderId="135" xfId="3" applyFont="1" applyBorder="1" applyAlignment="1">
      <alignment horizontal="left" indent="1"/>
    </xf>
    <xf numFmtId="0" fontId="13" fillId="0" borderId="27" xfId="3" applyFont="1" applyBorder="1" applyAlignment="1">
      <alignment horizontal="left" indent="1"/>
    </xf>
    <xf numFmtId="0" fontId="12" fillId="29" borderId="128" xfId="3" applyFont="1" applyFill="1" applyBorder="1" applyAlignment="1">
      <alignment horizontal="left" indent="1"/>
    </xf>
    <xf numFmtId="0" fontId="12" fillId="0" borderId="0" xfId="3" applyFont="1" applyAlignment="1">
      <alignment horizontal="left"/>
    </xf>
    <xf numFmtId="0" fontId="11" fillId="0" borderId="87" xfId="3" applyFont="1" applyBorder="1" applyAlignment="1">
      <alignment horizontal="left" indent="1"/>
    </xf>
    <xf numFmtId="0" fontId="10" fillId="0" borderId="128" xfId="3" applyFont="1" applyBorder="1" applyAlignment="1">
      <alignment horizontal="left" indent="1"/>
    </xf>
    <xf numFmtId="0" fontId="67" fillId="12" borderId="0" xfId="0" applyFont="1" applyFill="1" applyAlignment="1">
      <alignment vertical="center"/>
    </xf>
    <xf numFmtId="0" fontId="67" fillId="7" borderId="0" xfId="0" applyFont="1" applyFill="1" applyAlignment="1" applyProtection="1">
      <alignment vertical="center"/>
      <protection locked="0"/>
    </xf>
    <xf numFmtId="3" fontId="67" fillId="7" borderId="0" xfId="0" applyNumberFormat="1" applyFont="1" applyFill="1" applyAlignment="1" applyProtection="1">
      <alignment vertical="center"/>
      <protection locked="0"/>
    </xf>
    <xf numFmtId="0" fontId="10" fillId="0" borderId="132" xfId="3" applyFont="1" applyBorder="1" applyAlignment="1">
      <alignment horizontal="left" indent="1"/>
    </xf>
    <xf numFmtId="0" fontId="31" fillId="26" borderId="84" xfId="0" applyFont="1" applyFill="1" applyBorder="1" applyAlignment="1">
      <alignment horizontal="center" vertical="center"/>
    </xf>
    <xf numFmtId="0" fontId="19" fillId="26" borderId="86" xfId="0" applyFont="1" applyFill="1" applyBorder="1" applyAlignment="1">
      <alignment vertical="center"/>
    </xf>
    <xf numFmtId="3" fontId="31" fillId="18" borderId="95" xfId="0" applyNumberFormat="1" applyFont="1" applyFill="1" applyBorder="1"/>
    <xf numFmtId="0" fontId="36" fillId="11" borderId="0" xfId="0" applyFont="1" applyFill="1" applyAlignment="1">
      <alignment vertical="center"/>
    </xf>
    <xf numFmtId="0" fontId="26" fillId="39" borderId="0" xfId="0" applyFont="1" applyFill="1" applyAlignment="1">
      <alignment vertical="center"/>
    </xf>
    <xf numFmtId="3" fontId="33" fillId="39" borderId="0" xfId="0" applyNumberFormat="1" applyFont="1" applyFill="1" applyAlignment="1">
      <alignment vertical="center"/>
    </xf>
    <xf numFmtId="0" fontId="33" fillId="39" borderId="0" xfId="0" applyFont="1" applyFill="1" applyAlignment="1">
      <alignment vertical="center"/>
    </xf>
    <xf numFmtId="3" fontId="26" fillId="39" borderId="0" xfId="0" applyNumberFormat="1" applyFont="1" applyFill="1" applyAlignment="1">
      <alignment vertical="center"/>
    </xf>
    <xf numFmtId="0" fontId="50" fillId="0" borderId="0" xfId="3" applyFont="1"/>
    <xf numFmtId="0" fontId="9" fillId="0" borderId="120" xfId="3" applyFont="1" applyBorder="1" applyAlignment="1">
      <alignment horizontal="center"/>
    </xf>
    <xf numFmtId="0" fontId="68" fillId="0" borderId="0" xfId="3" applyFont="1"/>
    <xf numFmtId="3" fontId="9" fillId="0" borderId="0" xfId="3" applyNumberFormat="1" applyFont="1" applyAlignment="1">
      <alignment horizontal="right"/>
    </xf>
    <xf numFmtId="14" fontId="9" fillId="0" borderId="0" xfId="3" applyNumberFormat="1" applyFont="1"/>
    <xf numFmtId="0" fontId="9" fillId="0" borderId="0" xfId="3" applyFont="1"/>
    <xf numFmtId="14" fontId="9" fillId="0" borderId="0" xfId="3" applyNumberFormat="1" applyFont="1" applyAlignment="1">
      <alignment horizontal="left" indent="1"/>
    </xf>
    <xf numFmtId="0" fontId="9" fillId="0" borderId="128" xfId="3" applyFont="1" applyBorder="1" applyAlignment="1">
      <alignment horizontal="left" indent="1"/>
    </xf>
    <xf numFmtId="0" fontId="9" fillId="0" borderId="132" xfId="3" applyFont="1" applyBorder="1" applyAlignment="1">
      <alignment horizontal="left" indent="1"/>
    </xf>
    <xf numFmtId="3" fontId="18" fillId="29" borderId="87" xfId="3" applyNumberFormat="1" applyFont="1" applyFill="1" applyBorder="1"/>
    <xf numFmtId="3" fontId="18" fillId="29" borderId="87" xfId="3" applyNumberFormat="1" applyFont="1" applyFill="1" applyBorder="1" applyAlignment="1">
      <alignment horizontal="right"/>
    </xf>
    <xf numFmtId="14" fontId="9" fillId="0" borderId="0" xfId="3" applyNumberFormat="1" applyFont="1" applyAlignment="1">
      <alignment horizontal="right"/>
    </xf>
    <xf numFmtId="0" fontId="29" fillId="20" borderId="142" xfId="6" applyFont="1" applyFill="1" applyBorder="1" applyAlignment="1">
      <alignment horizontal="center" vertical="center"/>
    </xf>
    <xf numFmtId="0" fontId="29" fillId="20" borderId="147" xfId="6" applyFont="1" applyFill="1" applyBorder="1" applyAlignment="1">
      <alignment horizontal="center" vertical="center"/>
    </xf>
    <xf numFmtId="0" fontId="38" fillId="20" borderId="143" xfId="6" applyFont="1" applyFill="1" applyBorder="1" applyAlignment="1">
      <alignment horizontal="center" vertical="center"/>
    </xf>
    <xf numFmtId="0" fontId="38" fillId="20" borderId="148" xfId="6" applyFont="1" applyFill="1" applyBorder="1" applyAlignment="1">
      <alignment horizontal="center" vertical="center"/>
    </xf>
    <xf numFmtId="0" fontId="38" fillId="20" borderId="144" xfId="6" applyFont="1" applyFill="1" applyBorder="1" applyAlignment="1">
      <alignment horizontal="center" vertical="center"/>
    </xf>
    <xf numFmtId="0" fontId="38" fillId="20" borderId="149" xfId="6" applyFont="1" applyFill="1" applyBorder="1" applyAlignment="1">
      <alignment horizontal="center" vertical="center"/>
    </xf>
    <xf numFmtId="0" fontId="38" fillId="20" borderId="18" xfId="6" applyFont="1" applyFill="1" applyBorder="1" applyAlignment="1">
      <alignment horizontal="center" vertical="center" wrapText="1"/>
    </xf>
    <xf numFmtId="0" fontId="38" fillId="20" borderId="150" xfId="6" applyFont="1" applyFill="1" applyBorder="1" applyAlignment="1">
      <alignment horizontal="center" vertical="center" wrapText="1"/>
    </xf>
    <xf numFmtId="0" fontId="38" fillId="20" borderId="145" xfId="6" applyFont="1" applyFill="1" applyBorder="1" applyAlignment="1">
      <alignment horizontal="center" vertical="center" wrapText="1"/>
    </xf>
    <xf numFmtId="0" fontId="38" fillId="20" borderId="151" xfId="6" applyFont="1" applyFill="1" applyBorder="1" applyAlignment="1">
      <alignment horizontal="center" vertical="center" wrapText="1"/>
    </xf>
    <xf numFmtId="0" fontId="38" fillId="20" borderId="146" xfId="6" applyFont="1" applyFill="1" applyBorder="1" applyAlignment="1">
      <alignment horizontal="center" vertical="center"/>
    </xf>
    <xf numFmtId="0" fontId="38" fillId="31" borderId="26" xfId="6" applyFont="1" applyFill="1" applyBorder="1" applyAlignment="1">
      <alignment horizontal="left" vertical="center"/>
    </xf>
    <xf numFmtId="0" fontId="38" fillId="31" borderId="153" xfId="6" applyFont="1" applyFill="1" applyBorder="1" applyAlignment="1">
      <alignment horizontal="left" vertical="center"/>
    </xf>
    <xf numFmtId="0" fontId="62" fillId="23" borderId="25" xfId="6" applyFont="1" applyFill="1" applyBorder="1" applyAlignment="1">
      <alignment horizontal="left" vertical="center"/>
    </xf>
    <xf numFmtId="0" fontId="62" fillId="23" borderId="26" xfId="6" applyFont="1" applyFill="1" applyBorder="1" applyAlignment="1">
      <alignment horizontal="left" vertical="center"/>
    </xf>
    <xf numFmtId="0" fontId="62" fillId="23" borderId="153" xfId="6" applyFont="1" applyFill="1" applyBorder="1" applyAlignment="1">
      <alignment horizontal="left" vertical="center"/>
    </xf>
    <xf numFmtId="0" fontId="62" fillId="24" borderId="26" xfId="6" applyFont="1" applyFill="1" applyBorder="1" applyAlignment="1">
      <alignment horizontal="left" vertical="center"/>
    </xf>
    <xf numFmtId="0" fontId="62" fillId="24" borderId="153" xfId="6" applyFont="1" applyFill="1" applyBorder="1" applyAlignment="1">
      <alignment horizontal="left" vertical="center"/>
    </xf>
    <xf numFmtId="0" fontId="38" fillId="25" borderId="26" xfId="6" applyFont="1" applyFill="1" applyBorder="1" applyAlignment="1">
      <alignment horizontal="left" vertical="center"/>
    </xf>
    <xf numFmtId="0" fontId="38" fillId="25" borderId="153" xfId="6" applyFont="1" applyFill="1" applyBorder="1" applyAlignment="1">
      <alignment horizontal="left" vertical="center"/>
    </xf>
    <xf numFmtId="0" fontId="62" fillId="27" borderId="26" xfId="6" applyFont="1" applyFill="1" applyBorder="1" applyAlignment="1">
      <alignment horizontal="left" vertical="center"/>
    </xf>
    <xf numFmtId="0" fontId="62" fillId="27" borderId="153" xfId="6" applyFont="1" applyFill="1" applyBorder="1" applyAlignment="1">
      <alignment horizontal="left" vertical="center"/>
    </xf>
    <xf numFmtId="0" fontId="38" fillId="28" borderId="26" xfId="6" applyFont="1" applyFill="1" applyBorder="1" applyAlignment="1">
      <alignment horizontal="left" vertical="center"/>
    </xf>
    <xf numFmtId="0" fontId="38" fillId="28" borderId="153" xfId="6" applyFont="1" applyFill="1" applyBorder="1" applyAlignment="1">
      <alignment horizontal="left" vertical="center"/>
    </xf>
    <xf numFmtId="0" fontId="62" fillId="30" borderId="26" xfId="6" applyFont="1" applyFill="1" applyBorder="1" applyAlignment="1">
      <alignment horizontal="left" vertical="center"/>
    </xf>
    <xf numFmtId="0" fontId="62" fillId="30" borderId="153" xfId="6" applyFont="1" applyFill="1" applyBorder="1" applyAlignment="1">
      <alignment horizontal="left" vertical="center"/>
    </xf>
    <xf numFmtId="0" fontId="38" fillId="31" borderId="69" xfId="6" applyFont="1" applyFill="1" applyBorder="1" applyAlignment="1">
      <alignment horizontal="left" vertical="center"/>
    </xf>
    <xf numFmtId="0" fontId="38" fillId="31" borderId="63" xfId="6" applyFont="1" applyFill="1" applyBorder="1" applyAlignment="1">
      <alignment horizontal="left" vertical="center"/>
    </xf>
    <xf numFmtId="0" fontId="38" fillId="28" borderId="69" xfId="6" applyFont="1" applyFill="1" applyBorder="1" applyAlignment="1">
      <alignment horizontal="left" vertical="center"/>
    </xf>
    <xf numFmtId="0" fontId="38" fillId="28" borderId="63" xfId="6" applyFont="1" applyFill="1" applyBorder="1" applyAlignment="1">
      <alignment horizontal="left" vertical="center"/>
    </xf>
    <xf numFmtId="0" fontId="9" fillId="29" borderId="27" xfId="3" applyFont="1" applyFill="1" applyBorder="1" applyAlignment="1">
      <alignment horizontal="left" indent="1"/>
    </xf>
    <xf numFmtId="0" fontId="9" fillId="29" borderId="87" xfId="3" applyFont="1" applyFill="1" applyBorder="1" applyAlignment="1">
      <alignment horizontal="left" indent="1"/>
    </xf>
    <xf numFmtId="3" fontId="9" fillId="0" borderId="27" xfId="3" applyNumberFormat="1" applyFont="1" applyBorder="1"/>
    <xf numFmtId="3" fontId="9" fillId="0" borderId="135" xfId="3" applyNumberFormat="1" applyFont="1" applyBorder="1"/>
    <xf numFmtId="0" fontId="29" fillId="20" borderId="176" xfId="6" applyFont="1" applyFill="1" applyBorder="1" applyAlignment="1">
      <alignment horizontal="center" vertical="center"/>
    </xf>
    <xf numFmtId="0" fontId="38" fillId="20" borderId="156" xfId="6" applyFont="1" applyFill="1" applyBorder="1" applyAlignment="1">
      <alignment horizontal="center" vertical="center"/>
    </xf>
    <xf numFmtId="0" fontId="38" fillId="20" borderId="157" xfId="6" applyFont="1" applyFill="1" applyBorder="1" applyAlignment="1">
      <alignment horizontal="center" vertical="center"/>
    </xf>
    <xf numFmtId="0" fontId="38" fillId="20" borderId="12" xfId="6" applyFont="1" applyFill="1" applyBorder="1" applyAlignment="1">
      <alignment horizontal="center" vertical="center" wrapText="1"/>
    </xf>
    <xf numFmtId="0" fontId="38" fillId="20" borderId="176" xfId="6" applyFont="1" applyFill="1" applyBorder="1" applyAlignment="1">
      <alignment horizontal="center" vertical="center" wrapText="1"/>
    </xf>
    <xf numFmtId="0" fontId="38" fillId="20" borderId="173" xfId="6" applyFont="1" applyFill="1" applyBorder="1" applyAlignment="1">
      <alignment horizontal="center" vertical="center"/>
    </xf>
    <xf numFmtId="0" fontId="38" fillId="20" borderId="175" xfId="6" applyFont="1" applyFill="1" applyBorder="1" applyAlignment="1">
      <alignment horizontal="center" vertical="center"/>
    </xf>
    <xf numFmtId="0" fontId="29" fillId="20" borderId="118" xfId="6" applyFont="1" applyFill="1" applyBorder="1" applyAlignment="1">
      <alignment horizontal="center" vertical="center"/>
    </xf>
    <xf numFmtId="0" fontId="38" fillId="20" borderId="120" xfId="6" applyFont="1" applyFill="1" applyBorder="1" applyAlignment="1">
      <alignment horizontal="center" vertical="center"/>
    </xf>
    <xf numFmtId="0" fontId="38" fillId="20" borderId="121" xfId="6" applyFont="1" applyFill="1" applyBorder="1" applyAlignment="1">
      <alignment horizontal="center" vertical="center"/>
    </xf>
    <xf numFmtId="0" fontId="38" fillId="20" borderId="13" xfId="6" applyFont="1" applyFill="1" applyBorder="1" applyAlignment="1">
      <alignment horizontal="center" vertical="center" wrapText="1"/>
    </xf>
    <xf numFmtId="0" fontId="38" fillId="20" borderId="118" xfId="6" applyFont="1" applyFill="1" applyBorder="1" applyAlignment="1">
      <alignment horizontal="center" vertical="center" wrapText="1"/>
    </xf>
    <xf numFmtId="0" fontId="62" fillId="23" borderId="178" xfId="6" applyFont="1" applyFill="1" applyBorder="1" applyAlignment="1">
      <alignment horizontal="left" vertical="center"/>
    </xf>
    <xf numFmtId="0" fontId="62" fillId="23" borderId="179" xfId="6" applyFont="1" applyFill="1" applyBorder="1" applyAlignment="1">
      <alignment horizontal="left" vertical="center"/>
    </xf>
    <xf numFmtId="0" fontId="62" fillId="23" borderId="177" xfId="6" applyFont="1" applyFill="1" applyBorder="1" applyAlignment="1">
      <alignment horizontal="left" vertical="center"/>
    </xf>
    <xf numFmtId="0" fontId="62" fillId="24" borderId="177" xfId="6" applyFont="1" applyFill="1" applyBorder="1" applyAlignment="1">
      <alignment horizontal="left" vertical="center"/>
    </xf>
    <xf numFmtId="0" fontId="38" fillId="25" borderId="177" xfId="6" applyFont="1" applyFill="1" applyBorder="1" applyAlignment="1">
      <alignment horizontal="left" vertical="center"/>
    </xf>
    <xf numFmtId="0" fontId="62" fillId="27" borderId="177" xfId="6" applyFont="1" applyFill="1" applyBorder="1" applyAlignment="1">
      <alignment horizontal="left" vertical="center"/>
    </xf>
    <xf numFmtId="0" fontId="38" fillId="28" borderId="177" xfId="6" applyFont="1" applyFill="1" applyBorder="1" applyAlignment="1">
      <alignment horizontal="left" vertical="center"/>
    </xf>
    <xf numFmtId="0" fontId="62" fillId="30" borderId="177" xfId="6" applyFont="1" applyFill="1" applyBorder="1" applyAlignment="1">
      <alignment horizontal="left" vertical="center"/>
    </xf>
    <xf numFmtId="0" fontId="38" fillId="31" borderId="177" xfId="6" applyFont="1" applyFill="1" applyBorder="1" applyAlignment="1">
      <alignment horizontal="left" vertical="center"/>
    </xf>
    <xf numFmtId="0" fontId="38" fillId="31" borderId="180" xfId="6" applyFont="1" applyFill="1" applyBorder="1" applyAlignment="1">
      <alignment horizontal="left" vertical="center"/>
    </xf>
    <xf numFmtId="0" fontId="38" fillId="28" borderId="180" xfId="6" applyFont="1" applyFill="1" applyBorder="1" applyAlignment="1">
      <alignment horizontal="left" vertical="center"/>
    </xf>
    <xf numFmtId="0" fontId="8" fillId="0" borderId="0" xfId="3" applyFont="1"/>
    <xf numFmtId="0" fontId="70" fillId="0" borderId="0" xfId="3" applyFont="1" applyAlignment="1">
      <alignment horizontal="center"/>
    </xf>
    <xf numFmtId="0" fontId="71" fillId="0" borderId="0" xfId="3" applyFont="1" applyAlignment="1">
      <alignment horizontal="center"/>
    </xf>
    <xf numFmtId="0" fontId="7" fillId="34" borderId="87" xfId="3" applyFont="1" applyFill="1" applyBorder="1" applyAlignment="1">
      <alignment horizontal="left" indent="1"/>
    </xf>
    <xf numFmtId="0" fontId="7" fillId="0" borderId="0" xfId="3" applyFont="1"/>
    <xf numFmtId="0" fontId="17" fillId="20" borderId="125" xfId="3" applyFont="1" applyFill="1" applyBorder="1"/>
    <xf numFmtId="3" fontId="17" fillId="20" borderId="87" xfId="3" applyNumberFormat="1" applyFont="1" applyFill="1" applyBorder="1"/>
    <xf numFmtId="3" fontId="57" fillId="20" borderId="126" xfId="3" applyNumberFormat="1" applyFont="1" applyFill="1" applyBorder="1"/>
    <xf numFmtId="0" fontId="49" fillId="20" borderId="137" xfId="3" applyFont="1" applyFill="1" applyBorder="1"/>
    <xf numFmtId="0" fontId="49" fillId="20" borderId="69" xfId="3" applyFont="1" applyFill="1" applyBorder="1" applyAlignment="1">
      <alignment horizontal="left" indent="1"/>
    </xf>
    <xf numFmtId="3" fontId="49" fillId="20" borderId="69" xfId="3" applyNumberFormat="1" applyFont="1" applyFill="1" applyBorder="1"/>
    <xf numFmtId="3" fontId="51" fillId="20" borderId="139" xfId="3" applyNumberFormat="1" applyFont="1" applyFill="1" applyBorder="1"/>
    <xf numFmtId="0" fontId="7" fillId="20" borderId="87" xfId="3" applyFont="1" applyFill="1" applyBorder="1" applyAlignment="1">
      <alignment horizontal="left" indent="1"/>
    </xf>
    <xf numFmtId="0" fontId="17" fillId="17" borderId="135" xfId="3" applyFont="1" applyFill="1" applyBorder="1" applyAlignment="1">
      <alignment horizontal="left" indent="1"/>
    </xf>
    <xf numFmtId="3" fontId="17" fillId="17" borderId="135" xfId="3" applyNumberFormat="1" applyFont="1" applyFill="1" applyBorder="1"/>
    <xf numFmtId="3" fontId="57" fillId="17" borderId="136" xfId="3" applyNumberFormat="1" applyFont="1" applyFill="1" applyBorder="1"/>
    <xf numFmtId="0" fontId="7" fillId="0" borderId="0" xfId="8"/>
    <xf numFmtId="0" fontId="61" fillId="0" borderId="0" xfId="8" applyFont="1"/>
    <xf numFmtId="0" fontId="61" fillId="0" borderId="0" xfId="8" applyFont="1" applyAlignment="1">
      <alignment vertical="center"/>
    </xf>
    <xf numFmtId="3" fontId="29" fillId="32" borderId="137" xfId="8" applyNumberFormat="1" applyFont="1" applyFill="1" applyBorder="1" applyAlignment="1" applyProtection="1">
      <alignment horizontal="right" vertical="top"/>
      <protection locked="0"/>
    </xf>
    <xf numFmtId="3" fontId="29" fillId="32" borderId="69" xfId="8" applyNumberFormat="1" applyFont="1" applyFill="1" applyBorder="1" applyAlignment="1" applyProtection="1">
      <alignment horizontal="right" vertical="top"/>
      <protection locked="0"/>
    </xf>
    <xf numFmtId="3" fontId="29" fillId="32" borderId="139" xfId="8" applyNumberFormat="1" applyFont="1" applyFill="1" applyBorder="1" applyAlignment="1" applyProtection="1">
      <alignment horizontal="right" vertical="top"/>
      <protection locked="0"/>
    </xf>
    <xf numFmtId="3" fontId="29" fillId="22" borderId="137" xfId="8" applyNumberFormat="1" applyFont="1" applyFill="1" applyBorder="1" applyAlignment="1" applyProtection="1">
      <alignment horizontal="right" vertical="top"/>
      <protection locked="0"/>
    </xf>
    <xf numFmtId="3" fontId="29" fillId="22" borderId="69" xfId="8" applyNumberFormat="1" applyFont="1" applyFill="1" applyBorder="1" applyAlignment="1" applyProtection="1">
      <alignment horizontal="right" vertical="top"/>
      <protection locked="0"/>
    </xf>
    <xf numFmtId="3" fontId="29" fillId="22" borderId="139" xfId="8" applyNumberFormat="1" applyFont="1" applyFill="1" applyBorder="1" applyAlignment="1" applyProtection="1">
      <alignment horizontal="right" vertical="top"/>
      <protection locked="0"/>
    </xf>
    <xf numFmtId="3" fontId="29" fillId="22" borderId="147" xfId="8" applyNumberFormat="1" applyFont="1" applyFill="1" applyBorder="1" applyAlignment="1" applyProtection="1">
      <alignment horizontal="right" vertical="top"/>
      <protection locked="0"/>
    </xf>
    <xf numFmtId="3" fontId="29" fillId="22" borderId="148" xfId="8" applyNumberFormat="1" applyFont="1" applyFill="1" applyBorder="1" applyAlignment="1" applyProtection="1">
      <alignment horizontal="right" vertical="top"/>
      <protection locked="0"/>
    </xf>
    <xf numFmtId="3" fontId="29" fillId="22" borderId="152" xfId="8" applyNumberFormat="1" applyFont="1" applyFill="1" applyBorder="1" applyAlignment="1" applyProtection="1">
      <alignment horizontal="right" vertical="top"/>
      <protection locked="0"/>
    </xf>
    <xf numFmtId="3" fontId="63" fillId="22" borderId="137" xfId="8" applyNumberFormat="1" applyFont="1" applyFill="1" applyBorder="1" applyAlignment="1" applyProtection="1">
      <alignment horizontal="right" vertical="top"/>
      <protection locked="0"/>
    </xf>
    <xf numFmtId="3" fontId="63" fillId="22" borderId="69" xfId="8" applyNumberFormat="1" applyFont="1" applyFill="1" applyBorder="1" applyAlignment="1" applyProtection="1">
      <alignment horizontal="right" vertical="top"/>
      <protection locked="0"/>
    </xf>
    <xf numFmtId="3" fontId="63" fillId="22" borderId="139" xfId="8" applyNumberFormat="1" applyFont="1" applyFill="1" applyBorder="1" applyAlignment="1" applyProtection="1">
      <alignment horizontal="right" vertical="top"/>
      <protection locked="0"/>
    </xf>
    <xf numFmtId="3" fontId="29" fillId="22" borderId="142" xfId="8" applyNumberFormat="1" applyFont="1" applyFill="1" applyBorder="1" applyAlignment="1" applyProtection="1">
      <alignment horizontal="right" vertical="top"/>
      <protection locked="0"/>
    </xf>
    <xf numFmtId="3" fontId="29" fillId="22" borderId="143" xfId="8" applyNumberFormat="1" applyFont="1" applyFill="1" applyBorder="1" applyAlignment="1" applyProtection="1">
      <alignment horizontal="right" vertical="top"/>
      <protection locked="0"/>
    </xf>
    <xf numFmtId="3" fontId="29" fillId="22" borderId="146" xfId="8" applyNumberFormat="1" applyFont="1" applyFill="1" applyBorder="1" applyAlignment="1" applyProtection="1">
      <alignment horizontal="right" vertical="top"/>
      <protection locked="0"/>
    </xf>
    <xf numFmtId="0" fontId="61" fillId="32" borderId="0" xfId="8" applyFont="1" applyFill="1" applyAlignment="1">
      <alignment vertical="center"/>
    </xf>
    <xf numFmtId="49" fontId="29" fillId="22" borderId="0" xfId="8" applyNumberFormat="1" applyFont="1" applyFill="1" applyAlignment="1" applyProtection="1">
      <alignment vertical="center"/>
      <protection locked="0"/>
    </xf>
    <xf numFmtId="49" fontId="29" fillId="22" borderId="0" xfId="8" applyNumberFormat="1" applyFont="1" applyFill="1" applyAlignment="1" applyProtection="1">
      <alignment horizontal="left" vertical="center"/>
      <protection locked="0"/>
    </xf>
    <xf numFmtId="3" fontId="29" fillId="0" borderId="0" xfId="8" applyNumberFormat="1" applyFont="1" applyAlignment="1" applyProtection="1">
      <alignment horizontal="right" vertical="top"/>
      <protection locked="0"/>
    </xf>
    <xf numFmtId="1" fontId="38" fillId="21" borderId="0" xfId="8" applyNumberFormat="1" applyFont="1" applyFill="1" applyAlignment="1" applyProtection="1">
      <alignment horizontal="right" vertical="center"/>
      <protection locked="0"/>
    </xf>
    <xf numFmtId="1" fontId="38" fillId="22" borderId="0" xfId="8" applyNumberFormat="1" applyFont="1" applyFill="1" applyAlignment="1" applyProtection="1">
      <alignment horizontal="left" vertical="center"/>
      <protection locked="0"/>
    </xf>
    <xf numFmtId="0" fontId="7" fillId="20" borderId="0" xfId="8" applyFill="1" applyAlignment="1">
      <alignment vertical="center"/>
    </xf>
    <xf numFmtId="0" fontId="47" fillId="20" borderId="0" xfId="8" applyFont="1" applyFill="1" applyAlignment="1">
      <alignment horizontal="right" vertical="center"/>
    </xf>
    <xf numFmtId="0" fontId="7" fillId="0" borderId="0" xfId="3" applyFont="1" applyAlignment="1">
      <alignment horizontal="right"/>
    </xf>
    <xf numFmtId="0" fontId="19" fillId="37" borderId="87" xfId="0" applyFont="1" applyFill="1" applyBorder="1"/>
    <xf numFmtId="3" fontId="0" fillId="36" borderId="63" xfId="0" applyNumberFormat="1" applyFill="1" applyBorder="1"/>
    <xf numFmtId="0" fontId="16" fillId="34" borderId="137" xfId="3" applyFont="1" applyFill="1" applyBorder="1" applyAlignment="1">
      <alignment horizontal="right"/>
    </xf>
    <xf numFmtId="0" fontId="57" fillId="34" borderId="138" xfId="3" applyFont="1" applyFill="1" applyBorder="1" applyAlignment="1">
      <alignment horizontal="left" vertical="center" wrapText="1" indent="1"/>
    </xf>
    <xf numFmtId="3" fontId="18" fillId="34" borderId="69" xfId="3" applyNumberFormat="1" applyFont="1" applyFill="1" applyBorder="1" applyAlignment="1">
      <alignment horizontal="right"/>
    </xf>
    <xf numFmtId="3" fontId="57" fillId="34" borderId="139" xfId="3" applyNumberFormat="1" applyFont="1" applyFill="1" applyBorder="1" applyAlignment="1">
      <alignment horizontal="right"/>
    </xf>
    <xf numFmtId="0" fontId="16" fillId="34" borderId="147" xfId="3" applyFont="1" applyFill="1" applyBorder="1" applyAlignment="1">
      <alignment horizontal="right"/>
    </xf>
    <xf numFmtId="0" fontId="57" fillId="34" borderId="165" xfId="3" applyFont="1" applyFill="1" applyBorder="1" applyAlignment="1">
      <alignment horizontal="left" vertical="center" wrapText="1" indent="1"/>
    </xf>
    <xf numFmtId="3" fontId="49" fillId="34" borderId="148" xfId="3" applyNumberFormat="1" applyFont="1" applyFill="1" applyBorder="1" applyAlignment="1">
      <alignment horizontal="right"/>
    </xf>
    <xf numFmtId="3" fontId="51" fillId="34" borderId="152" xfId="3" applyNumberFormat="1" applyFont="1" applyFill="1" applyBorder="1" applyAlignment="1">
      <alignment horizontal="right"/>
    </xf>
    <xf numFmtId="3" fontId="29" fillId="22" borderId="142" xfId="0" applyNumberFormat="1" applyFont="1" applyFill="1" applyBorder="1" applyAlignment="1" applyProtection="1">
      <alignment horizontal="right" vertical="top"/>
      <protection locked="0"/>
    </xf>
    <xf numFmtId="3" fontId="29" fillId="22" borderId="143" xfId="0" applyNumberFormat="1" applyFont="1" applyFill="1" applyBorder="1" applyAlignment="1" applyProtection="1">
      <alignment horizontal="right" vertical="top"/>
      <protection locked="0"/>
    </xf>
    <xf numFmtId="3" fontId="29" fillId="22" borderId="146" xfId="0" applyNumberFormat="1" applyFont="1" applyFill="1" applyBorder="1" applyAlignment="1" applyProtection="1">
      <alignment horizontal="right" vertical="top"/>
      <protection locked="0"/>
    </xf>
    <xf numFmtId="3" fontId="29" fillId="22" borderId="137" xfId="0" applyNumberFormat="1" applyFont="1" applyFill="1" applyBorder="1" applyAlignment="1" applyProtection="1">
      <alignment horizontal="right" vertical="top"/>
      <protection locked="0"/>
    </xf>
    <xf numFmtId="3" fontId="29" fillId="22" borderId="69" xfId="0" applyNumberFormat="1" applyFont="1" applyFill="1" applyBorder="1" applyAlignment="1" applyProtection="1">
      <alignment horizontal="right" vertical="top"/>
      <protection locked="0"/>
    </xf>
    <xf numFmtId="3" fontId="29" fillId="22" borderId="139" xfId="0" applyNumberFormat="1" applyFont="1" applyFill="1" applyBorder="1" applyAlignment="1" applyProtection="1">
      <alignment horizontal="right" vertical="top"/>
      <protection locked="0"/>
    </xf>
    <xf numFmtId="3" fontId="29" fillId="22" borderId="147" xfId="0" applyNumberFormat="1" applyFont="1" applyFill="1" applyBorder="1" applyAlignment="1" applyProtection="1">
      <alignment horizontal="right" vertical="top"/>
      <protection locked="0"/>
    </xf>
    <xf numFmtId="3" fontId="29" fillId="22" borderId="148" xfId="0" applyNumberFormat="1" applyFont="1" applyFill="1" applyBorder="1" applyAlignment="1" applyProtection="1">
      <alignment horizontal="right" vertical="top"/>
      <protection locked="0"/>
    </xf>
    <xf numFmtId="3" fontId="29" fillId="22" borderId="152" xfId="0" applyNumberFormat="1" applyFont="1" applyFill="1" applyBorder="1" applyAlignment="1" applyProtection="1">
      <alignment horizontal="right" vertical="top"/>
      <protection locked="0"/>
    </xf>
    <xf numFmtId="3" fontId="29" fillId="32" borderId="137" xfId="0" applyNumberFormat="1" applyFont="1" applyFill="1" applyBorder="1" applyAlignment="1" applyProtection="1">
      <alignment horizontal="right" vertical="top"/>
      <protection locked="0"/>
    </xf>
    <xf numFmtId="3" fontId="29" fillId="32" borderId="69" xfId="0" applyNumberFormat="1" applyFont="1" applyFill="1" applyBorder="1" applyAlignment="1" applyProtection="1">
      <alignment horizontal="right" vertical="top"/>
      <protection locked="0"/>
    </xf>
    <xf numFmtId="3" fontId="29" fillId="32" borderId="139" xfId="0" applyNumberFormat="1" applyFont="1" applyFill="1" applyBorder="1" applyAlignment="1" applyProtection="1">
      <alignment horizontal="right" vertical="top"/>
      <protection locked="0"/>
    </xf>
    <xf numFmtId="3" fontId="63" fillId="22" borderId="137" xfId="0" applyNumberFormat="1" applyFont="1" applyFill="1" applyBorder="1" applyAlignment="1" applyProtection="1">
      <alignment horizontal="right" vertical="top"/>
      <protection locked="0"/>
    </xf>
    <xf numFmtId="3" fontId="63" fillId="22" borderId="69" xfId="0" applyNumberFormat="1" applyFont="1" applyFill="1" applyBorder="1" applyAlignment="1" applyProtection="1">
      <alignment horizontal="right" vertical="top"/>
      <protection locked="0"/>
    </xf>
    <xf numFmtId="3" fontId="63" fillId="22" borderId="139" xfId="0" applyNumberFormat="1" applyFont="1" applyFill="1" applyBorder="1" applyAlignment="1" applyProtection="1">
      <alignment horizontal="right" vertical="top"/>
      <protection locked="0"/>
    </xf>
    <xf numFmtId="0" fontId="6" fillId="0" borderId="135" xfId="3" applyFont="1" applyBorder="1" applyAlignment="1">
      <alignment horizontal="left" indent="1"/>
    </xf>
    <xf numFmtId="3" fontId="0" fillId="36" borderId="92" xfId="0" applyNumberFormat="1" applyFill="1" applyBorder="1"/>
    <xf numFmtId="3" fontId="0" fillId="36" borderId="90" xfId="0" applyNumberFormat="1" applyFill="1" applyBorder="1"/>
    <xf numFmtId="3" fontId="19" fillId="36" borderId="110" xfId="0" applyNumberFormat="1" applyFont="1" applyFill="1" applyBorder="1"/>
    <xf numFmtId="0" fontId="31" fillId="36" borderId="83" xfId="0" applyFont="1" applyFill="1" applyBorder="1"/>
    <xf numFmtId="0" fontId="19" fillId="37" borderId="69" xfId="0" applyFont="1" applyFill="1" applyBorder="1" applyAlignment="1">
      <alignment horizontal="left" vertical="center"/>
    </xf>
    <xf numFmtId="0" fontId="0" fillId="36" borderId="90" xfId="0" applyFill="1" applyBorder="1"/>
    <xf numFmtId="3" fontId="31" fillId="25" borderId="104" xfId="0" applyNumberFormat="1" applyFont="1" applyFill="1" applyBorder="1"/>
    <xf numFmtId="0" fontId="0" fillId="24" borderId="142" xfId="0" applyFill="1" applyBorder="1"/>
    <xf numFmtId="0" fontId="0" fillId="24" borderId="143" xfId="0" applyFill="1" applyBorder="1"/>
    <xf numFmtId="3" fontId="0" fillId="24" borderId="143" xfId="0" applyNumberFormat="1" applyFill="1" applyBorder="1"/>
    <xf numFmtId="3" fontId="0" fillId="24" borderId="146" xfId="0" applyNumberFormat="1" applyFill="1" applyBorder="1"/>
    <xf numFmtId="0" fontId="0" fillId="26" borderId="137" xfId="0" applyFill="1" applyBorder="1"/>
    <xf numFmtId="3" fontId="0" fillId="26" borderId="139" xfId="0" applyNumberFormat="1" applyFill="1" applyBorder="1"/>
    <xf numFmtId="0" fontId="0" fillId="26" borderId="115" xfId="0" applyFill="1" applyBorder="1"/>
    <xf numFmtId="3" fontId="0" fillId="26" borderId="182" xfId="0" applyNumberFormat="1" applyFill="1" applyBorder="1"/>
    <xf numFmtId="0" fontId="32" fillId="24" borderId="25" xfId="0" applyFont="1" applyFill="1" applyBorder="1"/>
    <xf numFmtId="0" fontId="40" fillId="24" borderId="26" xfId="0" applyFont="1" applyFill="1" applyBorder="1"/>
    <xf numFmtId="3" fontId="40" fillId="24" borderId="26" xfId="0" applyNumberFormat="1" applyFont="1" applyFill="1" applyBorder="1"/>
    <xf numFmtId="3" fontId="32" fillId="24" borderId="130" xfId="0" applyNumberFormat="1" applyFont="1" applyFill="1" applyBorder="1"/>
    <xf numFmtId="0" fontId="32" fillId="24" borderId="143" xfId="0" applyFont="1" applyFill="1" applyBorder="1"/>
    <xf numFmtId="0" fontId="5" fillId="0" borderId="0" xfId="3" applyFont="1"/>
    <xf numFmtId="10" fontId="5" fillId="0" borderId="0" xfId="4" applyNumberFormat="1" applyFont="1"/>
    <xf numFmtId="0" fontId="5" fillId="0" borderId="0" xfId="3" applyFont="1" applyAlignment="1">
      <alignment horizontal="left"/>
    </xf>
    <xf numFmtId="167" fontId="0" fillId="0" borderId="0" xfId="4" applyNumberFormat="1" applyFont="1"/>
    <xf numFmtId="3" fontId="5" fillId="0" borderId="0" xfId="3" applyNumberFormat="1" applyFont="1"/>
    <xf numFmtId="0" fontId="73" fillId="0" borderId="0" xfId="3" applyFont="1" applyAlignment="1">
      <alignment horizontal="center"/>
    </xf>
    <xf numFmtId="165" fontId="5" fillId="0" borderId="0" xfId="3" applyNumberFormat="1" applyFont="1"/>
    <xf numFmtId="166" fontId="73" fillId="0" borderId="0" xfId="3" applyNumberFormat="1" applyFont="1"/>
    <xf numFmtId="3" fontId="55" fillId="0" borderId="87" xfId="3" applyNumberFormat="1" applyFont="1" applyBorder="1"/>
    <xf numFmtId="3" fontId="55" fillId="0" borderId="87" xfId="3" applyNumberFormat="1" applyFont="1" applyBorder="1" applyAlignment="1">
      <alignment horizontal="right"/>
    </xf>
    <xf numFmtId="3" fontId="55" fillId="0" borderId="128" xfId="3" applyNumberFormat="1" applyFont="1" applyBorder="1"/>
    <xf numFmtId="0" fontId="0" fillId="41" borderId="137" xfId="0" applyFill="1" applyBorder="1"/>
    <xf numFmtId="0" fontId="19" fillId="41" borderId="69" xfId="0" applyFont="1" applyFill="1" applyBorder="1"/>
    <xf numFmtId="3" fontId="0" fillId="41" borderId="69" xfId="0" applyNumberFormat="1" applyFill="1" applyBorder="1"/>
    <xf numFmtId="3" fontId="0" fillId="41" borderId="139" xfId="0" applyNumberFormat="1" applyFill="1" applyBorder="1"/>
    <xf numFmtId="0" fontId="75" fillId="0" borderId="0" xfId="0" applyFont="1"/>
    <xf numFmtId="0" fontId="74" fillId="40" borderId="142" xfId="0" applyFont="1" applyFill="1" applyBorder="1"/>
    <xf numFmtId="0" fontId="74" fillId="40" borderId="146" xfId="0" applyFont="1" applyFill="1" applyBorder="1" applyAlignment="1">
      <alignment horizontal="center"/>
    </xf>
    <xf numFmtId="0" fontId="75" fillId="36" borderId="137" xfId="0" applyFont="1" applyFill="1" applyBorder="1"/>
    <xf numFmtId="165" fontId="75" fillId="36" borderId="139" xfId="0" applyNumberFormat="1" applyFont="1" applyFill="1" applyBorder="1"/>
    <xf numFmtId="0" fontId="74" fillId="40" borderId="147" xfId="0" applyFont="1" applyFill="1" applyBorder="1"/>
    <xf numFmtId="0" fontId="74" fillId="25" borderId="142" xfId="0" applyFont="1" applyFill="1" applyBorder="1"/>
    <xf numFmtId="0" fontId="74" fillId="25" borderId="146" xfId="0" applyFont="1" applyFill="1" applyBorder="1" applyAlignment="1">
      <alignment horizontal="center"/>
    </xf>
    <xf numFmtId="0" fontId="75" fillId="26" borderId="137" xfId="0" applyFont="1" applyFill="1" applyBorder="1"/>
    <xf numFmtId="165" fontId="75" fillId="26" borderId="139" xfId="0" applyNumberFormat="1" applyFont="1" applyFill="1" applyBorder="1"/>
    <xf numFmtId="0" fontId="74" fillId="25" borderId="147" xfId="0" applyFont="1" applyFill="1" applyBorder="1"/>
    <xf numFmtId="0" fontId="74" fillId="28" borderId="25" xfId="0" applyFont="1" applyFill="1" applyBorder="1"/>
    <xf numFmtId="165" fontId="74" fillId="40" borderId="152" xfId="0" applyNumberFormat="1" applyFont="1" applyFill="1" applyBorder="1"/>
    <xf numFmtId="0" fontId="19" fillId="26" borderId="86" xfId="0" applyFont="1" applyFill="1" applyBorder="1" applyAlignment="1">
      <alignment horizontal="left" vertical="center"/>
    </xf>
    <xf numFmtId="0" fontId="19" fillId="26" borderId="76" xfId="0" applyFont="1" applyFill="1" applyBorder="1" applyAlignment="1">
      <alignment horizontal="left" vertical="center"/>
    </xf>
    <xf numFmtId="0" fontId="76" fillId="42" borderId="183" xfId="0" applyFont="1" applyFill="1" applyBorder="1" applyAlignment="1">
      <alignment vertical="center"/>
    </xf>
    <xf numFmtId="3" fontId="76" fillId="42" borderId="184" xfId="0" applyNumberFormat="1" applyFont="1" applyFill="1" applyBorder="1" applyAlignment="1">
      <alignment vertical="center"/>
    </xf>
    <xf numFmtId="0" fontId="76" fillId="43" borderId="183" xfId="0" applyFont="1" applyFill="1" applyBorder="1" applyAlignment="1">
      <alignment vertical="center"/>
    </xf>
    <xf numFmtId="0" fontId="76" fillId="45" borderId="183" xfId="0" applyFont="1" applyFill="1" applyBorder="1" applyAlignment="1">
      <alignment vertical="center"/>
    </xf>
    <xf numFmtId="3" fontId="76" fillId="45" borderId="184" xfId="0" applyNumberFormat="1" applyFont="1" applyFill="1" applyBorder="1" applyAlignment="1">
      <alignment horizontal="right" vertical="center"/>
    </xf>
    <xf numFmtId="0" fontId="76" fillId="44" borderId="183" xfId="0" applyFont="1" applyFill="1" applyBorder="1" applyAlignment="1">
      <alignment vertical="center"/>
    </xf>
    <xf numFmtId="0" fontId="76" fillId="43" borderId="184" xfId="0" applyFont="1" applyFill="1" applyBorder="1" applyAlignment="1">
      <alignment horizontal="right" vertical="center"/>
    </xf>
    <xf numFmtId="3" fontId="76" fillId="43" borderId="184" xfId="0" applyNumberFormat="1" applyFont="1" applyFill="1" applyBorder="1" applyAlignment="1">
      <alignment horizontal="right" vertical="center"/>
    </xf>
    <xf numFmtId="0" fontId="76" fillId="43" borderId="183" xfId="0" applyFont="1" applyFill="1" applyBorder="1" applyAlignment="1">
      <alignment vertical="top" wrapText="1" readingOrder="1"/>
    </xf>
    <xf numFmtId="0" fontId="76" fillId="42" borderId="184" xfId="0" applyFont="1" applyFill="1" applyBorder="1" applyAlignment="1">
      <alignment vertical="center"/>
    </xf>
    <xf numFmtId="0" fontId="76" fillId="44" borderId="184" xfId="0" applyFont="1" applyFill="1" applyBorder="1" applyAlignment="1">
      <alignment vertical="center"/>
    </xf>
    <xf numFmtId="0" fontId="76" fillId="45" borderId="184" xfId="0" applyFont="1" applyFill="1" applyBorder="1" applyAlignment="1">
      <alignment horizontal="right" vertical="center"/>
    </xf>
    <xf numFmtId="3" fontId="26" fillId="11" borderId="61" xfId="0" applyNumberFormat="1" applyFont="1" applyFill="1" applyBorder="1" applyAlignment="1" applyProtection="1">
      <alignment vertical="center"/>
      <protection locked="0"/>
    </xf>
    <xf numFmtId="0" fontId="26" fillId="46" borderId="0" xfId="0" applyFont="1" applyFill="1" applyAlignment="1">
      <alignment vertical="center"/>
    </xf>
    <xf numFmtId="0" fontId="76" fillId="47" borderId="183" xfId="0" applyFont="1" applyFill="1" applyBorder="1" applyAlignment="1">
      <alignment vertical="center"/>
    </xf>
    <xf numFmtId="3" fontId="76" fillId="47" borderId="184" xfId="0" applyNumberFormat="1" applyFont="1" applyFill="1" applyBorder="1" applyAlignment="1">
      <alignment horizontal="right" vertical="center"/>
    </xf>
    <xf numFmtId="0" fontId="76" fillId="48" borderId="183" xfId="0" applyFont="1" applyFill="1" applyBorder="1" applyAlignment="1">
      <alignment vertical="center"/>
    </xf>
    <xf numFmtId="3" fontId="76" fillId="48" borderId="184" xfId="0" applyNumberFormat="1" applyFont="1" applyFill="1" applyBorder="1" applyAlignment="1">
      <alignment vertical="center"/>
    </xf>
    <xf numFmtId="0" fontId="77" fillId="19" borderId="30" xfId="0" applyFont="1" applyFill="1" applyBorder="1"/>
    <xf numFmtId="3" fontId="77" fillId="19" borderId="29" xfId="0" applyNumberFormat="1" applyFont="1" applyFill="1" applyBorder="1"/>
    <xf numFmtId="0" fontId="77" fillId="19" borderId="15" xfId="0" applyFont="1" applyFill="1" applyBorder="1"/>
    <xf numFmtId="0" fontId="77" fillId="19" borderId="23" xfId="0" applyFont="1" applyFill="1" applyBorder="1"/>
    <xf numFmtId="0" fontId="77" fillId="0" borderId="0" xfId="0" applyFont="1"/>
    <xf numFmtId="3" fontId="0" fillId="37" borderId="87" xfId="0" applyNumberFormat="1" applyFill="1" applyBorder="1"/>
    <xf numFmtId="3" fontId="0" fillId="37" borderId="185" xfId="0" applyNumberFormat="1" applyFill="1" applyBorder="1"/>
    <xf numFmtId="165" fontId="77" fillId="19" borderId="16" xfId="0" applyNumberFormat="1" applyFont="1" applyFill="1" applyBorder="1"/>
    <xf numFmtId="0" fontId="77" fillId="19" borderId="15" xfId="0" applyFont="1" applyFill="1" applyBorder="1" applyAlignment="1">
      <alignment horizontal="right" indent="4"/>
    </xf>
    <xf numFmtId="0" fontId="77" fillId="19" borderId="186" xfId="0" applyFont="1" applyFill="1" applyBorder="1"/>
    <xf numFmtId="165" fontId="77" fillId="19" borderId="187" xfId="0" applyNumberFormat="1" applyFont="1" applyFill="1" applyBorder="1"/>
    <xf numFmtId="0" fontId="19" fillId="19" borderId="0" xfId="0" applyFont="1" applyFill="1" applyAlignment="1">
      <alignment horizontal="left" indent="1"/>
    </xf>
    <xf numFmtId="0" fontId="19" fillId="37" borderId="181" xfId="0" applyFont="1" applyFill="1" applyBorder="1"/>
    <xf numFmtId="0" fontId="19" fillId="19" borderId="23" xfId="0" applyFont="1" applyFill="1" applyBorder="1"/>
    <xf numFmtId="0" fontId="0" fillId="19" borderId="188" xfId="0" applyFill="1" applyBorder="1"/>
    <xf numFmtId="165" fontId="0" fillId="19" borderId="188" xfId="0" applyNumberFormat="1" applyFill="1" applyBorder="1"/>
    <xf numFmtId="165" fontId="0" fillId="19" borderId="28" xfId="0" applyNumberFormat="1" applyFill="1" applyBorder="1"/>
    <xf numFmtId="0" fontId="77" fillId="19" borderId="189" xfId="0" applyFont="1" applyFill="1" applyBorder="1"/>
    <xf numFmtId="165" fontId="77" fillId="19" borderId="190" xfId="0" applyNumberFormat="1" applyFont="1" applyFill="1" applyBorder="1"/>
    <xf numFmtId="0" fontId="19" fillId="25" borderId="77" xfId="0" applyFont="1" applyFill="1" applyBorder="1"/>
    <xf numFmtId="0" fontId="19" fillId="25" borderId="192" xfId="0" applyFont="1" applyFill="1" applyBorder="1"/>
    <xf numFmtId="0" fontId="19" fillId="36" borderId="86" xfId="0" applyFont="1" applyFill="1" applyBorder="1" applyAlignment="1">
      <alignment horizontal="left" vertical="center"/>
    </xf>
    <xf numFmtId="0" fontId="4" fillId="0" borderId="0" xfId="3" applyFont="1"/>
    <xf numFmtId="3" fontId="4" fillId="0" borderId="0" xfId="3" applyNumberFormat="1" applyFont="1"/>
    <xf numFmtId="0" fontId="19" fillId="36" borderId="87" xfId="0" applyFont="1" applyFill="1" applyBorder="1"/>
    <xf numFmtId="3" fontId="0" fillId="36" borderId="80" xfId="0" applyNumberFormat="1" applyFill="1" applyBorder="1"/>
    <xf numFmtId="0" fontId="19" fillId="26" borderId="88" xfId="0" applyFont="1" applyFill="1" applyBorder="1"/>
    <xf numFmtId="0" fontId="49" fillId="0" borderId="25" xfId="3" applyFont="1" applyBorder="1"/>
    <xf numFmtId="0" fontId="4" fillId="35" borderId="87" xfId="3" applyFont="1" applyFill="1" applyBorder="1" applyAlignment="1">
      <alignment horizontal="left" indent="1"/>
    </xf>
    <xf numFmtId="0" fontId="19" fillId="26" borderId="80" xfId="0" applyFont="1" applyFill="1" applyBorder="1"/>
    <xf numFmtId="0" fontId="19" fillId="26" borderId="91" xfId="0" applyFont="1" applyFill="1" applyBorder="1"/>
    <xf numFmtId="3" fontId="31" fillId="26" borderId="102" xfId="0" applyNumberFormat="1" applyFont="1" applyFill="1" applyBorder="1"/>
    <xf numFmtId="0" fontId="19" fillId="36" borderId="76" xfId="0" applyFont="1" applyFill="1" applyBorder="1" applyAlignment="1">
      <alignment horizontal="left" vertical="center"/>
    </xf>
    <xf numFmtId="0" fontId="19" fillId="36" borderId="91" xfId="0" applyFont="1" applyFill="1" applyBorder="1" applyAlignment="1">
      <alignment horizontal="left" vertical="center"/>
    </xf>
    <xf numFmtId="3" fontId="0" fillId="36" borderId="104" xfId="0" applyNumberFormat="1" applyFill="1" applyBorder="1"/>
    <xf numFmtId="0" fontId="19" fillId="37" borderId="167" xfId="0" applyFont="1" applyFill="1" applyBorder="1" applyAlignment="1">
      <alignment horizontal="left" vertical="center"/>
    </xf>
    <xf numFmtId="3" fontId="0" fillId="37" borderId="109" xfId="0" applyNumberFormat="1" applyFill="1" applyBorder="1"/>
    <xf numFmtId="0" fontId="19" fillId="37" borderId="90" xfId="0" applyFont="1" applyFill="1" applyBorder="1" applyAlignment="1">
      <alignment horizontal="left" vertical="center"/>
    </xf>
    <xf numFmtId="3" fontId="0" fillId="37" borderId="110" xfId="0" applyNumberFormat="1" applyFill="1" applyBorder="1"/>
    <xf numFmtId="0" fontId="31" fillId="49" borderId="68" xfId="0" applyFont="1" applyFill="1" applyBorder="1" applyAlignment="1">
      <alignment horizontal="center" vertical="center"/>
    </xf>
    <xf numFmtId="0" fontId="32" fillId="49" borderId="69" xfId="0" applyFont="1" applyFill="1" applyBorder="1"/>
    <xf numFmtId="0" fontId="0" fillId="49" borderId="69" xfId="0" applyFill="1" applyBorder="1"/>
    <xf numFmtId="3" fontId="31" fillId="49" borderId="83" xfId="0" applyNumberFormat="1" applyFont="1" applyFill="1" applyBorder="1"/>
    <xf numFmtId="3" fontId="47" fillId="49" borderId="83" xfId="0" applyNumberFormat="1" applyFont="1" applyFill="1" applyBorder="1"/>
    <xf numFmtId="0" fontId="31" fillId="49" borderId="84" xfId="0" applyFont="1" applyFill="1" applyBorder="1" applyAlignment="1">
      <alignment horizontal="center" vertical="center"/>
    </xf>
    <xf numFmtId="3" fontId="31" fillId="49" borderId="101" xfId="0" applyNumberFormat="1" applyFont="1" applyFill="1" applyBorder="1"/>
    <xf numFmtId="0" fontId="32" fillId="49" borderId="68" xfId="0" applyFont="1" applyFill="1" applyBorder="1" applyAlignment="1">
      <alignment horizontal="center" vertical="center"/>
    </xf>
    <xf numFmtId="0" fontId="32" fillId="49" borderId="63" xfId="0" applyFont="1" applyFill="1" applyBorder="1"/>
    <xf numFmtId="0" fontId="31" fillId="49" borderId="69" xfId="0" applyFont="1" applyFill="1" applyBorder="1" applyAlignment="1">
      <alignment horizontal="left" vertical="center"/>
    </xf>
    <xf numFmtId="0" fontId="31" fillId="49" borderId="69" xfId="0" applyFont="1" applyFill="1" applyBorder="1" applyAlignment="1">
      <alignment horizontal="center" vertical="center"/>
    </xf>
    <xf numFmtId="0" fontId="41" fillId="49" borderId="100" xfId="0" applyFont="1" applyFill="1" applyBorder="1" applyAlignment="1">
      <alignment horizontal="left" vertical="center"/>
    </xf>
    <xf numFmtId="0" fontId="39" fillId="49" borderId="69" xfId="0" applyFont="1" applyFill="1" applyBorder="1"/>
    <xf numFmtId="3" fontId="47" fillId="49" borderId="69" xfId="0" applyNumberFormat="1" applyFont="1" applyFill="1" applyBorder="1"/>
    <xf numFmtId="3" fontId="47" fillId="49" borderId="70" xfId="0" applyNumberFormat="1" applyFont="1" applyFill="1" applyBorder="1"/>
    <xf numFmtId="3" fontId="39" fillId="49" borderId="83" xfId="0" applyNumberFormat="1" applyFont="1" applyFill="1" applyBorder="1"/>
    <xf numFmtId="3" fontId="0" fillId="49" borderId="83" xfId="0" applyNumberFormat="1" applyFill="1" applyBorder="1"/>
    <xf numFmtId="3" fontId="47" fillId="49" borderId="174" xfId="0" applyNumberFormat="1" applyFont="1" applyFill="1" applyBorder="1"/>
    <xf numFmtId="3" fontId="39" fillId="49" borderId="69" xfId="0" applyNumberFormat="1" applyFont="1" applyFill="1" applyBorder="1"/>
    <xf numFmtId="3" fontId="39" fillId="49" borderId="70" xfId="0" applyNumberFormat="1" applyFont="1" applyFill="1" applyBorder="1"/>
    <xf numFmtId="0" fontId="19" fillId="49" borderId="86" xfId="0" applyFont="1" applyFill="1" applyBorder="1"/>
    <xf numFmtId="0" fontId="0" fillId="49" borderId="86" xfId="0" applyFill="1" applyBorder="1"/>
    <xf numFmtId="3" fontId="47" fillId="49" borderId="72" xfId="0" applyNumberFormat="1" applyFont="1" applyFill="1" applyBorder="1"/>
    <xf numFmtId="3" fontId="42" fillId="49" borderId="101" xfId="0" applyNumberFormat="1" applyFont="1" applyFill="1" applyBorder="1"/>
    <xf numFmtId="3" fontId="47" fillId="49" borderId="101" xfId="0" applyNumberFormat="1" applyFont="1" applyFill="1" applyBorder="1"/>
    <xf numFmtId="3" fontId="0" fillId="49" borderId="101" xfId="0" applyNumberFormat="1" applyFill="1" applyBorder="1"/>
    <xf numFmtId="0" fontId="0" fillId="49" borderId="142" xfId="0" applyFill="1" applyBorder="1"/>
    <xf numFmtId="0" fontId="32" fillId="49" borderId="143" xfId="0" applyFont="1" applyFill="1" applyBorder="1"/>
    <xf numFmtId="0" fontId="0" fillId="49" borderId="143" xfId="0" applyFill="1" applyBorder="1"/>
    <xf numFmtId="3" fontId="0" fillId="49" borderId="143" xfId="0" applyNumberFormat="1" applyFill="1" applyBorder="1"/>
    <xf numFmtId="3" fontId="0" fillId="49" borderId="146" xfId="0" applyNumberFormat="1" applyFill="1" applyBorder="1"/>
    <xf numFmtId="0" fontId="32" fillId="49" borderId="25" xfId="0" applyFont="1" applyFill="1" applyBorder="1"/>
    <xf numFmtId="0" fontId="40" fillId="49" borderId="26" xfId="0" applyFont="1" applyFill="1" applyBorder="1"/>
    <xf numFmtId="3" fontId="40" fillId="49" borderId="26" xfId="0" applyNumberFormat="1" applyFont="1" applyFill="1" applyBorder="1"/>
    <xf numFmtId="3" fontId="32" fillId="49" borderId="130" xfId="0" applyNumberFormat="1" applyFont="1" applyFill="1" applyBorder="1"/>
    <xf numFmtId="0" fontId="0" fillId="25" borderId="69" xfId="0" applyFill="1" applyBorder="1"/>
    <xf numFmtId="3" fontId="31" fillId="25" borderId="69" xfId="0" applyNumberFormat="1" applyFont="1" applyFill="1" applyBorder="1"/>
    <xf numFmtId="3" fontId="31" fillId="25" borderId="174" xfId="0" applyNumberFormat="1" applyFont="1" applyFill="1" applyBorder="1"/>
    <xf numFmtId="3" fontId="0" fillId="26" borderId="102" xfId="0" applyNumberFormat="1" applyFill="1" applyBorder="1"/>
    <xf numFmtId="0" fontId="19" fillId="25" borderId="70" xfId="0" applyFont="1" applyFill="1" applyBorder="1"/>
    <xf numFmtId="3" fontId="19" fillId="26" borderId="86" xfId="0" applyNumberFormat="1" applyFont="1" applyFill="1" applyBorder="1"/>
    <xf numFmtId="3" fontId="19" fillId="26" borderId="87" xfId="0" applyNumberFormat="1" applyFont="1" applyFill="1" applyBorder="1"/>
    <xf numFmtId="3" fontId="0" fillId="26" borderId="104" xfId="0" applyNumberFormat="1" applyFill="1" applyBorder="1"/>
    <xf numFmtId="0" fontId="77" fillId="39" borderId="0" xfId="0" applyFont="1" applyFill="1" applyAlignment="1">
      <alignment horizontal="right"/>
    </xf>
    <xf numFmtId="14" fontId="77" fillId="0" borderId="0" xfId="0" applyNumberFormat="1" applyFont="1" applyAlignment="1">
      <alignment horizontal="left" indent="1"/>
    </xf>
    <xf numFmtId="0" fontId="49" fillId="35" borderId="142" xfId="3" applyFont="1" applyFill="1" applyBorder="1"/>
    <xf numFmtId="0" fontId="49" fillId="35" borderId="143" xfId="3" applyFont="1" applyFill="1" applyBorder="1" applyAlignment="1">
      <alignment horizontal="left" indent="1"/>
    </xf>
    <xf numFmtId="3" fontId="49" fillId="35" borderId="143" xfId="3" applyNumberFormat="1" applyFont="1" applyFill="1" applyBorder="1"/>
    <xf numFmtId="3" fontId="51" fillId="35" borderId="146" xfId="3" applyNumberFormat="1" applyFont="1" applyFill="1" applyBorder="1"/>
    <xf numFmtId="0" fontId="3" fillId="0" borderId="0" xfId="3" applyFont="1"/>
    <xf numFmtId="0" fontId="2" fillId="0" borderId="17" xfId="3" applyFont="1" applyBorder="1" applyAlignment="1">
      <alignment horizontal="right"/>
    </xf>
    <xf numFmtId="3" fontId="2" fillId="0" borderId="194" xfId="3" applyNumberFormat="1" applyFont="1" applyBorder="1" applyAlignment="1">
      <alignment horizontal="left" indent="1"/>
    </xf>
    <xf numFmtId="0" fontId="2" fillId="0" borderId="195" xfId="3" applyFont="1" applyBorder="1" applyAlignment="1">
      <alignment horizontal="right"/>
    </xf>
    <xf numFmtId="165" fontId="16" fillId="0" borderId="196" xfId="3" applyNumberFormat="1" applyFont="1" applyBorder="1"/>
    <xf numFmtId="165" fontId="48" fillId="0" borderId="148" xfId="3" applyNumberFormat="1" applyFont="1" applyBorder="1"/>
    <xf numFmtId="165" fontId="16" fillId="0" borderId="148" xfId="3" applyNumberFormat="1" applyFont="1" applyBorder="1"/>
    <xf numFmtId="165" fontId="2" fillId="0" borderId="197" xfId="3" applyNumberFormat="1" applyFont="1" applyBorder="1"/>
    <xf numFmtId="165" fontId="2" fillId="0" borderId="193" xfId="3" applyNumberFormat="1" applyFont="1" applyBorder="1" applyAlignment="1">
      <alignment horizontal="right"/>
    </xf>
    <xf numFmtId="165" fontId="2" fillId="0" borderId="69" xfId="3" applyNumberFormat="1" applyFont="1" applyBorder="1" applyAlignment="1">
      <alignment horizontal="right"/>
    </xf>
    <xf numFmtId="165" fontId="2" fillId="0" borderId="180" xfId="3" applyNumberFormat="1" applyFont="1" applyBorder="1"/>
    <xf numFmtId="2" fontId="2" fillId="0" borderId="175" xfId="4" applyNumberFormat="1" applyFont="1" applyBorder="1" applyAlignment="1">
      <alignment horizontal="center"/>
    </xf>
    <xf numFmtId="3" fontId="35" fillId="16" borderId="34" xfId="0" applyNumberFormat="1" applyFont="1" applyFill="1" applyBorder="1" applyAlignment="1">
      <alignment horizontal="right" vertical="center"/>
    </xf>
    <xf numFmtId="0" fontId="1" fillId="0" borderId="27" xfId="3" applyFont="1" applyBorder="1" applyAlignment="1">
      <alignment horizontal="left" indent="1"/>
    </xf>
    <xf numFmtId="0" fontId="1" fillId="0" borderId="132" xfId="3" applyFont="1" applyBorder="1" applyAlignment="1">
      <alignment horizontal="left" indent="1"/>
    </xf>
    <xf numFmtId="3" fontId="48" fillId="0" borderId="87" xfId="3" applyNumberFormat="1" applyFont="1" applyBorder="1"/>
    <xf numFmtId="3" fontId="81" fillId="0" borderId="126" xfId="3" applyNumberFormat="1" applyFont="1" applyBorder="1"/>
    <xf numFmtId="3" fontId="48" fillId="0" borderId="132" xfId="3" applyNumberFormat="1" applyFont="1" applyBorder="1"/>
    <xf numFmtId="3" fontId="81" fillId="0" borderId="133" xfId="3" applyNumberFormat="1" applyFont="1" applyBorder="1"/>
    <xf numFmtId="3" fontId="73" fillId="0" borderId="26" xfId="3" applyNumberFormat="1" applyFont="1" applyBorder="1"/>
    <xf numFmtId="3" fontId="54" fillId="0" borderId="130" xfId="3" applyNumberFormat="1" applyFont="1" applyBorder="1"/>
    <xf numFmtId="3" fontId="71" fillId="24" borderId="100" xfId="0" applyNumberFormat="1" applyFont="1" applyFill="1" applyBorder="1"/>
    <xf numFmtId="3" fontId="42" fillId="25" borderId="83" xfId="0" applyNumberFormat="1" applyFont="1" applyFill="1" applyBorder="1"/>
    <xf numFmtId="3" fontId="71" fillId="24" borderId="130" xfId="0" applyNumberFormat="1" applyFont="1" applyFill="1" applyBorder="1"/>
    <xf numFmtId="3" fontId="71" fillId="38" borderId="100" xfId="0" applyNumberFormat="1" applyFont="1" applyFill="1" applyBorder="1"/>
    <xf numFmtId="165" fontId="82" fillId="26" borderId="139" xfId="0" applyNumberFormat="1" applyFont="1" applyFill="1" applyBorder="1"/>
    <xf numFmtId="165" fontId="83" fillId="25" borderId="152" xfId="0" applyNumberFormat="1" applyFont="1" applyFill="1" applyBorder="1"/>
    <xf numFmtId="165" fontId="83" fillId="28" borderId="130" xfId="0" applyNumberFormat="1" applyFont="1" applyFill="1" applyBorder="1"/>
    <xf numFmtId="165" fontId="84" fillId="19" borderId="16" xfId="0" applyNumberFormat="1" applyFont="1" applyFill="1" applyBorder="1"/>
    <xf numFmtId="165" fontId="84" fillId="19" borderId="28" xfId="0" applyNumberFormat="1" applyFont="1" applyFill="1" applyBorder="1"/>
    <xf numFmtId="0" fontId="78" fillId="41" borderId="178" xfId="0" applyFont="1" applyFill="1" applyBorder="1" applyAlignment="1">
      <alignment horizontal="center"/>
    </xf>
    <xf numFmtId="0" fontId="79" fillId="0" borderId="177" xfId="0" applyFont="1" applyBorder="1" applyAlignment="1">
      <alignment horizontal="center"/>
    </xf>
    <xf numFmtId="3" fontId="31" fillId="37" borderId="101" xfId="0" applyNumberFormat="1" applyFont="1" applyFill="1" applyBorder="1" applyAlignment="1">
      <alignment vertical="center"/>
    </xf>
    <xf numFmtId="0" fontId="0" fillId="37" borderId="82" xfId="0" applyFill="1" applyBorder="1" applyAlignment="1">
      <alignment vertical="center"/>
    </xf>
    <xf numFmtId="3" fontId="31" fillId="36" borderId="101" xfId="0" applyNumberFormat="1" applyFont="1" applyFill="1" applyBorder="1" applyAlignment="1">
      <alignment vertical="center"/>
    </xf>
    <xf numFmtId="0" fontId="0" fillId="0" borderId="104" xfId="0" applyBorder="1" applyAlignment="1">
      <alignment vertical="center"/>
    </xf>
    <xf numFmtId="0" fontId="0" fillId="0" borderId="82" xfId="0" applyBorder="1" applyAlignment="1">
      <alignment vertical="center"/>
    </xf>
    <xf numFmtId="0" fontId="31" fillId="36" borderId="84" xfId="0" applyFont="1" applyFill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19" fillId="36" borderId="86" xfId="0" applyFont="1" applyFill="1" applyBorder="1" applyAlignment="1">
      <alignment horizontal="left" vertical="center"/>
    </xf>
    <xf numFmtId="0" fontId="0" fillId="0" borderId="87" xfId="0" applyBorder="1" applyAlignment="1">
      <alignment horizontal="left" vertical="center"/>
    </xf>
    <xf numFmtId="0" fontId="0" fillId="0" borderId="76" xfId="0" applyBorder="1" applyAlignment="1">
      <alignment horizontal="left" vertical="center"/>
    </xf>
    <xf numFmtId="0" fontId="31" fillId="37" borderId="84" xfId="0" applyFont="1" applyFill="1" applyBorder="1" applyAlignment="1">
      <alignment horizontal="center" vertical="center"/>
    </xf>
    <xf numFmtId="0" fontId="0" fillId="37" borderId="75" xfId="0" applyFill="1" applyBorder="1" applyAlignment="1">
      <alignment horizontal="center" vertical="center"/>
    </xf>
    <xf numFmtId="0" fontId="19" fillId="37" borderId="86" xfId="0" applyFont="1" applyFill="1" applyBorder="1" applyAlignment="1">
      <alignment horizontal="left" vertical="center"/>
    </xf>
    <xf numFmtId="0" fontId="0" fillId="37" borderId="76" xfId="0" applyFill="1" applyBorder="1" applyAlignment="1">
      <alignment horizontal="left" vertical="center"/>
    </xf>
    <xf numFmtId="0" fontId="31" fillId="25" borderId="84" xfId="0" applyFont="1" applyFill="1" applyBorder="1" applyAlignment="1">
      <alignment horizontal="center" vertical="center"/>
    </xf>
    <xf numFmtId="0" fontId="31" fillId="25" borderId="85" xfId="0" applyFont="1" applyFill="1" applyBorder="1" applyAlignment="1">
      <alignment horizontal="center" vertical="center"/>
    </xf>
    <xf numFmtId="0" fontId="0" fillId="25" borderId="75" xfId="0" applyFill="1" applyBorder="1" applyAlignment="1">
      <alignment horizontal="center" vertical="center"/>
    </xf>
    <xf numFmtId="0" fontId="19" fillId="25" borderId="86" xfId="0" applyFont="1" applyFill="1" applyBorder="1" applyAlignment="1">
      <alignment horizontal="left" vertical="center"/>
    </xf>
    <xf numFmtId="0" fontId="19" fillId="25" borderId="87" xfId="0" applyFont="1" applyFill="1" applyBorder="1" applyAlignment="1">
      <alignment horizontal="left" vertical="center"/>
    </xf>
    <xf numFmtId="0" fontId="0" fillId="25" borderId="76" xfId="0" applyFill="1" applyBorder="1" applyAlignment="1">
      <alignment horizontal="left" vertical="center"/>
    </xf>
    <xf numFmtId="3" fontId="31" fillId="25" borderId="101" xfId="0" applyNumberFormat="1" applyFont="1" applyFill="1" applyBorder="1" applyAlignment="1">
      <alignment horizontal="right" vertical="center"/>
    </xf>
    <xf numFmtId="3" fontId="31" fillId="25" borderId="104" xfId="0" applyNumberFormat="1" applyFont="1" applyFill="1" applyBorder="1" applyAlignment="1">
      <alignment horizontal="right" vertical="center"/>
    </xf>
    <xf numFmtId="0" fontId="0" fillId="25" borderId="82" xfId="0" applyFill="1" applyBorder="1" applyAlignment="1">
      <alignment horizontal="right" vertical="center"/>
    </xf>
    <xf numFmtId="0" fontId="31" fillId="26" borderId="84" xfId="0" applyFont="1" applyFill="1" applyBorder="1" applyAlignment="1">
      <alignment horizontal="center" vertical="center"/>
    </xf>
    <xf numFmtId="0" fontId="0" fillId="26" borderId="85" xfId="0" applyFill="1" applyBorder="1" applyAlignment="1">
      <alignment horizontal="center" vertical="center"/>
    </xf>
    <xf numFmtId="0" fontId="0" fillId="26" borderId="170" xfId="0" applyFill="1" applyBorder="1" applyAlignment="1">
      <alignment horizontal="center" vertical="center"/>
    </xf>
    <xf numFmtId="0" fontId="19" fillId="26" borderId="86" xfId="0" applyFont="1" applyFill="1" applyBorder="1" applyAlignment="1">
      <alignment vertical="center"/>
    </xf>
    <xf numFmtId="0" fontId="0" fillId="26" borderId="87" xfId="0" applyFill="1" applyBorder="1" applyAlignment="1">
      <alignment vertical="center"/>
    </xf>
    <xf numFmtId="0" fontId="0" fillId="26" borderId="171" xfId="0" applyFill="1" applyBorder="1" applyAlignment="1">
      <alignment vertical="center"/>
    </xf>
    <xf numFmtId="3" fontId="31" fillId="26" borderId="101" xfId="0" applyNumberFormat="1" applyFont="1" applyFill="1" applyBorder="1" applyAlignment="1">
      <alignment vertical="center"/>
    </xf>
    <xf numFmtId="0" fontId="0" fillId="26" borderId="104" xfId="0" applyFill="1" applyBorder="1" applyAlignment="1">
      <alignment vertical="center"/>
    </xf>
    <xf numFmtId="0" fontId="0" fillId="26" borderId="172" xfId="0" applyFill="1" applyBorder="1" applyAlignment="1">
      <alignment vertical="center"/>
    </xf>
    <xf numFmtId="0" fontId="41" fillId="49" borderId="94" xfId="0" applyFont="1" applyFill="1" applyBorder="1" applyAlignment="1">
      <alignment horizontal="center" vertical="center"/>
    </xf>
    <xf numFmtId="0" fontId="0" fillId="49" borderId="95" xfId="0" applyFill="1" applyBorder="1" applyAlignment="1">
      <alignment horizontal="center" vertical="center"/>
    </xf>
    <xf numFmtId="0" fontId="0" fillId="49" borderId="96" xfId="0" applyFill="1" applyBorder="1" applyAlignment="1">
      <alignment horizontal="center" vertical="center"/>
    </xf>
    <xf numFmtId="0" fontId="31" fillId="36" borderId="84" xfId="0" applyFont="1" applyFill="1" applyBorder="1" applyAlignment="1">
      <alignment horizontal="center" vertical="center" wrapText="1"/>
    </xf>
    <xf numFmtId="0" fontId="31" fillId="36" borderId="85" xfId="0" applyFont="1" applyFill="1" applyBorder="1" applyAlignment="1">
      <alignment horizontal="center" vertical="center" wrapText="1"/>
    </xf>
    <xf numFmtId="0" fontId="31" fillId="36" borderId="75" xfId="0" applyFont="1" applyFill="1" applyBorder="1" applyAlignment="1">
      <alignment horizontal="center" vertical="center" wrapText="1"/>
    </xf>
    <xf numFmtId="0" fontId="19" fillId="36" borderId="86" xfId="0" applyFont="1" applyFill="1" applyBorder="1" applyAlignment="1">
      <alignment vertical="center" wrapText="1"/>
    </xf>
    <xf numFmtId="0" fontId="19" fillId="36" borderId="87" xfId="0" applyFont="1" applyFill="1" applyBorder="1" applyAlignment="1">
      <alignment vertical="center" wrapText="1"/>
    </xf>
    <xf numFmtId="0" fontId="19" fillId="36" borderId="76" xfId="0" applyFont="1" applyFill="1" applyBorder="1" applyAlignment="1">
      <alignment vertical="center" wrapText="1"/>
    </xf>
    <xf numFmtId="3" fontId="31" fillId="36" borderId="83" xfId="0" applyNumberFormat="1" applyFont="1" applyFill="1" applyBorder="1" applyAlignment="1">
      <alignment vertical="center"/>
    </xf>
    <xf numFmtId="0" fontId="31" fillId="37" borderId="85" xfId="0" applyFont="1" applyFill="1" applyBorder="1" applyAlignment="1">
      <alignment horizontal="center" vertical="center"/>
    </xf>
    <xf numFmtId="0" fontId="19" fillId="37" borderId="87" xfId="0" applyFont="1" applyFill="1" applyBorder="1" applyAlignment="1">
      <alignment horizontal="left" vertical="center"/>
    </xf>
    <xf numFmtId="0" fontId="19" fillId="0" borderId="87" xfId="0" applyFont="1" applyBorder="1" applyAlignment="1">
      <alignment horizontal="left" vertical="center"/>
    </xf>
    <xf numFmtId="0" fontId="19" fillId="0" borderId="76" xfId="0" applyFont="1" applyBorder="1" applyAlignment="1">
      <alignment horizontal="left" vertical="center"/>
    </xf>
    <xf numFmtId="3" fontId="31" fillId="37" borderId="104" xfId="0" applyNumberFormat="1" applyFont="1" applyFill="1" applyBorder="1" applyAlignment="1">
      <alignment vertical="center"/>
    </xf>
    <xf numFmtId="0" fontId="0" fillId="0" borderId="104" xfId="0" applyBorder="1"/>
    <xf numFmtId="0" fontId="0" fillId="0" borderId="82" xfId="0" applyBorder="1"/>
    <xf numFmtId="0" fontId="0" fillId="36" borderId="75" xfId="0" applyFill="1" applyBorder="1" applyAlignment="1">
      <alignment horizontal="center" vertical="center"/>
    </xf>
    <xf numFmtId="0" fontId="0" fillId="36" borderId="76" xfId="0" applyFill="1" applyBorder="1" applyAlignment="1">
      <alignment horizontal="left" vertical="center"/>
    </xf>
    <xf numFmtId="0" fontId="0" fillId="36" borderId="82" xfId="0" applyFill="1" applyBorder="1" applyAlignment="1">
      <alignment vertical="center"/>
    </xf>
    <xf numFmtId="3" fontId="31" fillId="37" borderId="104" xfId="0" applyNumberFormat="1" applyFont="1" applyFill="1" applyBorder="1"/>
    <xf numFmtId="3" fontId="31" fillId="37" borderId="82" xfId="0" applyNumberFormat="1" applyFont="1" applyFill="1" applyBorder="1"/>
    <xf numFmtId="0" fontId="0" fillId="37" borderId="86" xfId="0" applyFill="1" applyBorder="1" applyAlignment="1">
      <alignment horizontal="left" vertical="center"/>
    </xf>
    <xf numFmtId="0" fontId="0" fillId="37" borderId="87" xfId="0" applyFill="1" applyBorder="1" applyAlignment="1">
      <alignment horizontal="left" vertical="center"/>
    </xf>
    <xf numFmtId="0" fontId="0" fillId="37" borderId="84" xfId="0" applyFill="1" applyBorder="1" applyAlignment="1">
      <alignment horizontal="center" vertical="center"/>
    </xf>
    <xf numFmtId="0" fontId="0" fillId="37" borderId="85" xfId="0" applyFill="1" applyBorder="1" applyAlignment="1">
      <alignment horizontal="center" vertical="center"/>
    </xf>
    <xf numFmtId="3" fontId="31" fillId="26" borderId="101" xfId="0" applyNumberFormat="1" applyFont="1" applyFill="1" applyBorder="1" applyAlignment="1">
      <alignment horizontal="right" vertical="center"/>
    </xf>
    <xf numFmtId="0" fontId="0" fillId="0" borderId="82" xfId="0" applyBorder="1" applyAlignment="1">
      <alignment horizontal="right" vertical="center"/>
    </xf>
    <xf numFmtId="0" fontId="41" fillId="24" borderId="94" xfId="0" applyFont="1" applyFill="1" applyBorder="1" applyAlignment="1">
      <alignment horizontal="center" vertical="center"/>
    </xf>
    <xf numFmtId="0" fontId="0" fillId="24" borderId="95" xfId="0" applyFill="1" applyBorder="1" applyAlignment="1">
      <alignment horizontal="center" vertical="center"/>
    </xf>
    <xf numFmtId="0" fontId="0" fillId="24" borderId="96" xfId="0" applyFill="1" applyBorder="1" applyAlignment="1">
      <alignment horizontal="center" vertical="center"/>
    </xf>
    <xf numFmtId="3" fontId="31" fillId="25" borderId="83" xfId="0" applyNumberFormat="1" applyFont="1" applyFill="1" applyBorder="1" applyAlignment="1">
      <alignment vertical="center"/>
    </xf>
    <xf numFmtId="0" fontId="31" fillId="25" borderId="168" xfId="0" applyFont="1" applyFill="1" applyBorder="1" applyAlignment="1">
      <alignment horizontal="center" vertical="center"/>
    </xf>
    <xf numFmtId="0" fontId="31" fillId="25" borderId="191" xfId="0" applyFont="1" applyFill="1" applyBorder="1" applyAlignment="1">
      <alignment horizontal="center" vertical="center"/>
    </xf>
    <xf numFmtId="0" fontId="31" fillId="25" borderId="169" xfId="0" applyFont="1" applyFill="1" applyBorder="1" applyAlignment="1">
      <alignment horizontal="center" vertical="center"/>
    </xf>
    <xf numFmtId="0" fontId="19" fillId="25" borderId="76" xfId="0" applyFont="1" applyFill="1" applyBorder="1" applyAlignment="1">
      <alignment horizontal="left" vertical="center"/>
    </xf>
    <xf numFmtId="3" fontId="31" fillId="25" borderId="101" xfId="0" applyNumberFormat="1" applyFont="1" applyFill="1" applyBorder="1" applyAlignment="1">
      <alignment vertical="center"/>
    </xf>
    <xf numFmtId="0" fontId="31" fillId="37" borderId="66" xfId="0" applyFont="1" applyFill="1" applyBorder="1" applyAlignment="1">
      <alignment horizontal="center"/>
    </xf>
    <xf numFmtId="0" fontId="31" fillId="37" borderId="78" xfId="0" applyFont="1" applyFill="1" applyBorder="1" applyAlignment="1">
      <alignment horizontal="center"/>
    </xf>
    <xf numFmtId="0" fontId="19" fillId="36" borderId="86" xfId="0" applyFont="1" applyFill="1" applyBorder="1" applyAlignment="1">
      <alignment vertical="center"/>
    </xf>
    <xf numFmtId="0" fontId="0" fillId="36" borderId="76" xfId="0" applyFill="1" applyBorder="1" applyAlignment="1">
      <alignment vertical="center"/>
    </xf>
    <xf numFmtId="3" fontId="31" fillId="36" borderId="101" xfId="0" applyNumberFormat="1" applyFont="1" applyFill="1" applyBorder="1" applyAlignment="1">
      <alignment horizontal="right" vertical="center"/>
    </xf>
    <xf numFmtId="0" fontId="0" fillId="36" borderId="82" xfId="0" applyFill="1" applyBorder="1" applyAlignment="1">
      <alignment horizontal="right" vertical="center"/>
    </xf>
    <xf numFmtId="3" fontId="31" fillId="37" borderId="83" xfId="0" applyNumberFormat="1" applyFont="1" applyFill="1" applyBorder="1" applyAlignment="1">
      <alignment vertical="center"/>
    </xf>
    <xf numFmtId="0" fontId="31" fillId="36" borderId="85" xfId="0" applyFont="1" applyFill="1" applyBorder="1" applyAlignment="1">
      <alignment horizontal="center" vertical="center"/>
    </xf>
    <xf numFmtId="0" fontId="31" fillId="36" borderId="75" xfId="0" applyFont="1" applyFill="1" applyBorder="1" applyAlignment="1">
      <alignment horizontal="center" vertical="center"/>
    </xf>
    <xf numFmtId="0" fontId="0" fillId="36" borderId="87" xfId="0" applyFill="1" applyBorder="1" applyAlignment="1">
      <alignment vertical="center" wrapText="1"/>
    </xf>
    <xf numFmtId="0" fontId="0" fillId="36" borderId="76" xfId="0" applyFill="1" applyBorder="1" applyAlignment="1">
      <alignment vertical="center" wrapText="1"/>
    </xf>
    <xf numFmtId="0" fontId="31" fillId="37" borderId="75" xfId="0" applyFont="1" applyFill="1" applyBorder="1" applyAlignment="1">
      <alignment horizontal="center" vertical="center"/>
    </xf>
    <xf numFmtId="0" fontId="19" fillId="37" borderId="86" xfId="0" applyFont="1" applyFill="1" applyBorder="1" applyAlignment="1">
      <alignment vertical="center"/>
    </xf>
    <xf numFmtId="0" fontId="0" fillId="37" borderId="87" xfId="0" applyFill="1" applyBorder="1" applyAlignment="1">
      <alignment vertical="center"/>
    </xf>
    <xf numFmtId="0" fontId="0" fillId="37" borderId="76" xfId="0" applyFill="1" applyBorder="1" applyAlignment="1">
      <alignment vertical="center"/>
    </xf>
    <xf numFmtId="3" fontId="31" fillId="37" borderId="101" xfId="0" applyNumberFormat="1" applyFont="1" applyFill="1" applyBorder="1" applyAlignment="1">
      <alignment horizontal="right" vertical="center"/>
    </xf>
    <xf numFmtId="0" fontId="31" fillId="0" borderId="104" xfId="0" applyFont="1" applyBorder="1"/>
    <xf numFmtId="0" fontId="31" fillId="0" borderId="82" xfId="0" applyFont="1" applyBorder="1"/>
    <xf numFmtId="0" fontId="0" fillId="37" borderId="86" xfId="0" applyFill="1" applyBorder="1" applyAlignment="1">
      <alignment vertical="center"/>
    </xf>
    <xf numFmtId="0" fontId="0" fillId="0" borderId="87" xfId="0" applyBorder="1"/>
    <xf numFmtId="0" fontId="0" fillId="0" borderId="76" xfId="0" applyBorder="1"/>
    <xf numFmtId="0" fontId="31" fillId="0" borderId="85" xfId="0" applyFont="1" applyBorder="1" applyAlignment="1">
      <alignment horizontal="center" vertical="center"/>
    </xf>
    <xf numFmtId="0" fontId="31" fillId="0" borderId="75" xfId="0" applyFont="1" applyBorder="1" applyAlignment="1">
      <alignment horizontal="center" vertical="center"/>
    </xf>
    <xf numFmtId="0" fontId="0" fillId="37" borderId="104" xfId="0" applyFill="1" applyBorder="1" applyAlignment="1">
      <alignment vertical="center"/>
    </xf>
    <xf numFmtId="0" fontId="0" fillId="36" borderId="86" xfId="0" applyFill="1" applyBorder="1" applyAlignment="1">
      <alignment horizontal="left" vertical="center"/>
    </xf>
    <xf numFmtId="0" fontId="0" fillId="36" borderId="87" xfId="0" applyFill="1" applyBorder="1" applyAlignment="1">
      <alignment horizontal="left" vertical="center"/>
    </xf>
    <xf numFmtId="0" fontId="0" fillId="36" borderId="85" xfId="0" applyFill="1" applyBorder="1" applyAlignment="1">
      <alignment horizontal="center" vertical="center"/>
    </xf>
    <xf numFmtId="0" fontId="0" fillId="36" borderId="104" xfId="0" applyFill="1" applyBorder="1" applyAlignment="1">
      <alignment horizontal="right" vertical="center"/>
    </xf>
    <xf numFmtId="3" fontId="31" fillId="26" borderId="83" xfId="0" applyNumberFormat="1" applyFont="1" applyFill="1" applyBorder="1" applyAlignment="1">
      <alignment vertical="center"/>
    </xf>
    <xf numFmtId="3" fontId="31" fillId="25" borderId="83" xfId="0" applyNumberFormat="1" applyFont="1" applyFill="1" applyBorder="1" applyAlignment="1">
      <alignment horizontal="right" vertical="center"/>
    </xf>
    <xf numFmtId="3" fontId="31" fillId="26" borderId="83" xfId="0" applyNumberFormat="1" applyFont="1" applyFill="1" applyBorder="1" applyAlignment="1">
      <alignment horizontal="right" vertical="center"/>
    </xf>
    <xf numFmtId="0" fontId="31" fillId="26" borderId="85" xfId="0" applyFont="1" applyFill="1" applyBorder="1" applyAlignment="1">
      <alignment horizontal="center" vertical="center"/>
    </xf>
    <xf numFmtId="0" fontId="31" fillId="26" borderId="75" xfId="0" applyFont="1" applyFill="1" applyBorder="1" applyAlignment="1">
      <alignment horizontal="center" vertical="center"/>
    </xf>
    <xf numFmtId="0" fontId="0" fillId="26" borderId="76" xfId="0" applyFill="1" applyBorder="1" applyAlignment="1">
      <alignment vertical="center"/>
    </xf>
    <xf numFmtId="0" fontId="31" fillId="25" borderId="75" xfId="0" applyFont="1" applyFill="1" applyBorder="1" applyAlignment="1">
      <alignment horizontal="center" vertical="center"/>
    </xf>
    <xf numFmtId="0" fontId="19" fillId="25" borderId="86" xfId="0" applyFont="1" applyFill="1" applyBorder="1" applyAlignment="1">
      <alignment vertical="center"/>
    </xf>
    <xf numFmtId="0" fontId="0" fillId="25" borderId="76" xfId="0" applyFill="1" applyBorder="1" applyAlignment="1">
      <alignment vertical="center"/>
    </xf>
    <xf numFmtId="0" fontId="19" fillId="25" borderId="87" xfId="0" applyFont="1" applyFill="1" applyBorder="1" applyAlignment="1">
      <alignment vertical="center"/>
    </xf>
    <xf numFmtId="0" fontId="31" fillId="25" borderId="66" xfId="0" applyFont="1" applyFill="1" applyBorder="1" applyAlignment="1">
      <alignment horizontal="center"/>
    </xf>
    <xf numFmtId="0" fontId="31" fillId="25" borderId="78" xfId="0" applyFont="1" applyFill="1" applyBorder="1" applyAlignment="1">
      <alignment horizontal="center"/>
    </xf>
    <xf numFmtId="0" fontId="0" fillId="25" borderId="87" xfId="0" applyFill="1" applyBorder="1" applyAlignment="1">
      <alignment vertical="center"/>
    </xf>
    <xf numFmtId="0" fontId="50" fillId="0" borderId="0" xfId="3" applyFont="1" applyAlignment="1">
      <alignment horizontal="right"/>
    </xf>
    <xf numFmtId="0" fontId="0" fillId="0" borderId="0" xfId="0" applyAlignment="1">
      <alignment horizontal="right"/>
    </xf>
    <xf numFmtId="0" fontId="18" fillId="0" borderId="115" xfId="3" applyFont="1" applyBorder="1" applyAlignment="1">
      <alignment horizontal="center" vertical="center"/>
    </xf>
    <xf numFmtId="0" fontId="43" fillId="0" borderId="118" xfId="3" applyBorder="1" applyAlignment="1">
      <alignment vertical="center"/>
    </xf>
    <xf numFmtId="0" fontId="18" fillId="0" borderId="112" xfId="3" applyFont="1" applyBorder="1" applyAlignment="1">
      <alignment horizontal="center" vertical="center"/>
    </xf>
    <xf numFmtId="0" fontId="43" fillId="0" borderId="119" xfId="3" applyBorder="1" applyAlignment="1">
      <alignment vertical="center"/>
    </xf>
    <xf numFmtId="0" fontId="43" fillId="0" borderId="118" xfId="3" applyBorder="1" applyAlignment="1">
      <alignment horizontal="center" vertical="center"/>
    </xf>
    <xf numFmtId="0" fontId="18" fillId="0" borderId="86" xfId="3" applyFont="1" applyBorder="1" applyAlignment="1">
      <alignment horizontal="center" vertical="center"/>
    </xf>
    <xf numFmtId="0" fontId="43" fillId="0" borderId="120" xfId="3" applyBorder="1" applyAlignment="1">
      <alignment horizontal="center" vertical="center"/>
    </xf>
    <xf numFmtId="1" fontId="38" fillId="20" borderId="0" xfId="5" applyNumberFormat="1" applyFont="1" applyFill="1" applyAlignment="1" applyProtection="1">
      <alignment horizontal="center" vertical="center"/>
      <protection locked="0"/>
    </xf>
    <xf numFmtId="0" fontId="38" fillId="28" borderId="26" xfId="6" applyFont="1" applyFill="1" applyBorder="1" applyAlignment="1">
      <alignment horizontal="left" vertical="center"/>
    </xf>
    <xf numFmtId="0" fontId="38" fillId="28" borderId="153" xfId="6" applyFont="1" applyFill="1" applyBorder="1" applyAlignment="1">
      <alignment horizontal="left" vertical="center"/>
    </xf>
    <xf numFmtId="0" fontId="38" fillId="31" borderId="26" xfId="6" applyFont="1" applyFill="1" applyBorder="1" applyAlignment="1">
      <alignment horizontal="left" vertical="center"/>
    </xf>
    <xf numFmtId="0" fontId="38" fillId="31" borderId="153" xfId="6" applyFont="1" applyFill="1" applyBorder="1" applyAlignment="1">
      <alignment horizontal="left" vertical="center"/>
    </xf>
    <xf numFmtId="0" fontId="38" fillId="25" borderId="26" xfId="6" applyFont="1" applyFill="1" applyBorder="1" applyAlignment="1">
      <alignment horizontal="left" vertical="center"/>
    </xf>
    <xf numFmtId="0" fontId="38" fillId="25" borderId="153" xfId="6" applyFont="1" applyFill="1" applyBorder="1" applyAlignment="1">
      <alignment horizontal="left" vertical="center"/>
    </xf>
    <xf numFmtId="0" fontId="62" fillId="24" borderId="26" xfId="6" applyFont="1" applyFill="1" applyBorder="1" applyAlignment="1">
      <alignment horizontal="left" vertical="center"/>
    </xf>
    <xf numFmtId="0" fontId="62" fillId="24" borderId="153" xfId="6" applyFont="1" applyFill="1" applyBorder="1" applyAlignment="1">
      <alignment horizontal="left" vertical="center"/>
    </xf>
    <xf numFmtId="0" fontId="62" fillId="27" borderId="26" xfId="6" applyFont="1" applyFill="1" applyBorder="1" applyAlignment="1">
      <alignment horizontal="left" vertical="center"/>
    </xf>
    <xf numFmtId="0" fontId="62" fillId="27" borderId="153" xfId="6" applyFont="1" applyFill="1" applyBorder="1" applyAlignment="1">
      <alignment horizontal="left" vertical="center"/>
    </xf>
    <xf numFmtId="0" fontId="62" fillId="30" borderId="26" xfId="6" applyFont="1" applyFill="1" applyBorder="1" applyAlignment="1">
      <alignment horizontal="left" vertical="center"/>
    </xf>
    <xf numFmtId="0" fontId="62" fillId="30" borderId="153" xfId="6" applyFont="1" applyFill="1" applyBorder="1" applyAlignment="1">
      <alignment horizontal="left" vertical="center"/>
    </xf>
    <xf numFmtId="0" fontId="38" fillId="31" borderId="69" xfId="6" applyFont="1" applyFill="1" applyBorder="1" applyAlignment="1">
      <alignment horizontal="left" vertical="center"/>
    </xf>
    <xf numFmtId="0" fontId="38" fillId="31" borderId="63" xfId="6" applyFont="1" applyFill="1" applyBorder="1" applyAlignment="1">
      <alignment horizontal="left" vertical="center"/>
    </xf>
    <xf numFmtId="0" fontId="38" fillId="28" borderId="69" xfId="6" applyFont="1" applyFill="1" applyBorder="1" applyAlignment="1">
      <alignment horizontal="left" vertical="center"/>
    </xf>
    <xf numFmtId="0" fontId="38" fillId="28" borderId="63" xfId="6" applyFont="1" applyFill="1" applyBorder="1" applyAlignment="1">
      <alignment horizontal="left" vertical="center"/>
    </xf>
    <xf numFmtId="1" fontId="38" fillId="20" borderId="0" xfId="8" applyNumberFormat="1" applyFont="1" applyFill="1" applyAlignment="1" applyProtection="1">
      <alignment horizontal="center" vertical="center"/>
      <protection locked="0"/>
    </xf>
    <xf numFmtId="0" fontId="29" fillId="20" borderId="142" xfId="6" applyFont="1" applyFill="1" applyBorder="1" applyAlignment="1">
      <alignment horizontal="center" vertical="center"/>
    </xf>
    <xf numFmtId="0" fontId="29" fillId="20" borderId="147" xfId="6" applyFont="1" applyFill="1" applyBorder="1" applyAlignment="1">
      <alignment horizontal="center" vertical="center"/>
    </xf>
    <xf numFmtId="0" fontId="38" fillId="20" borderId="143" xfId="6" applyFont="1" applyFill="1" applyBorder="1" applyAlignment="1">
      <alignment horizontal="center" vertical="center"/>
    </xf>
    <xf numFmtId="0" fontId="38" fillId="20" borderId="148" xfId="6" applyFont="1" applyFill="1" applyBorder="1" applyAlignment="1">
      <alignment horizontal="center" vertical="center"/>
    </xf>
    <xf numFmtId="0" fontId="38" fillId="20" borderId="144" xfId="6" applyFont="1" applyFill="1" applyBorder="1" applyAlignment="1">
      <alignment horizontal="center" vertical="center"/>
    </xf>
    <xf numFmtId="0" fontId="38" fillId="20" borderId="149" xfId="6" applyFont="1" applyFill="1" applyBorder="1" applyAlignment="1">
      <alignment horizontal="center" vertical="center"/>
    </xf>
    <xf numFmtId="0" fontId="38" fillId="20" borderId="146" xfId="6" applyFont="1" applyFill="1" applyBorder="1" applyAlignment="1">
      <alignment horizontal="center" vertical="center"/>
    </xf>
    <xf numFmtId="0" fontId="38" fillId="20" borderId="18" xfId="6" applyFont="1" applyFill="1" applyBorder="1" applyAlignment="1">
      <alignment horizontal="center" vertical="center" wrapText="1"/>
    </xf>
    <xf numFmtId="0" fontId="38" fillId="20" borderId="150" xfId="6" applyFont="1" applyFill="1" applyBorder="1" applyAlignment="1">
      <alignment horizontal="center" vertical="center" wrapText="1"/>
    </xf>
    <xf numFmtId="0" fontId="38" fillId="20" borderId="145" xfId="6" applyFont="1" applyFill="1" applyBorder="1" applyAlignment="1">
      <alignment horizontal="center" vertical="center" wrapText="1"/>
    </xf>
    <xf numFmtId="0" fontId="38" fillId="20" borderId="151" xfId="6" applyFont="1" applyFill="1" applyBorder="1" applyAlignment="1">
      <alignment horizontal="center" vertical="center" wrapText="1"/>
    </xf>
    <xf numFmtId="0" fontId="62" fillId="23" borderId="25" xfId="6" applyFont="1" applyFill="1" applyBorder="1" applyAlignment="1">
      <alignment horizontal="left" vertical="center"/>
    </xf>
    <xf numFmtId="0" fontId="62" fillId="23" borderId="26" xfId="6" applyFont="1" applyFill="1" applyBorder="1" applyAlignment="1">
      <alignment horizontal="left" vertical="center"/>
    </xf>
    <xf numFmtId="0" fontId="62" fillId="23" borderId="153" xfId="6" applyFont="1" applyFill="1" applyBorder="1" applyAlignment="1">
      <alignment horizontal="left" vertical="center"/>
    </xf>
    <xf numFmtId="0" fontId="17" fillId="0" borderId="115" xfId="3" applyFont="1" applyBorder="1" applyAlignment="1">
      <alignment horizontal="center" vertical="center"/>
    </xf>
    <xf numFmtId="0" fontId="17" fillId="0" borderId="112" xfId="3" applyFont="1" applyBorder="1" applyAlignment="1">
      <alignment horizontal="center" vertical="center"/>
    </xf>
    <xf numFmtId="0" fontId="17" fillId="0" borderId="86" xfId="3" applyFont="1" applyBorder="1" applyAlignment="1">
      <alignment horizontal="center" vertical="center"/>
    </xf>
    <xf numFmtId="1" fontId="38" fillId="20" borderId="0" xfId="7" applyNumberFormat="1" applyFont="1" applyFill="1" applyAlignment="1" applyProtection="1">
      <alignment horizontal="center" vertical="center"/>
      <protection locked="0"/>
    </xf>
    <xf numFmtId="0" fontId="49" fillId="0" borderId="193" xfId="3" applyFont="1" applyBorder="1" applyAlignment="1">
      <alignment horizontal="center"/>
    </xf>
    <xf numFmtId="0" fontId="80" fillId="0" borderId="138" xfId="0" applyFont="1" applyBorder="1" applyAlignment="1">
      <alignment horizontal="center"/>
    </xf>
    <xf numFmtId="0" fontId="80" fillId="0" borderId="180" xfId="0" applyFont="1" applyBorder="1" applyAlignment="1">
      <alignment horizontal="center"/>
    </xf>
    <xf numFmtId="0" fontId="49" fillId="0" borderId="115" xfId="3" applyFont="1" applyBorder="1" applyAlignment="1">
      <alignment horizontal="center" vertical="center"/>
    </xf>
    <xf numFmtId="0" fontId="39" fillId="0" borderId="118" xfId="3" applyFont="1" applyBorder="1" applyAlignment="1">
      <alignment vertical="center"/>
    </xf>
    <xf numFmtId="0" fontId="68" fillId="0" borderId="0" xfId="3" applyFont="1" applyAlignment="1">
      <alignment horizontal="right"/>
    </xf>
    <xf numFmtId="0" fontId="69" fillId="0" borderId="0" xfId="0" applyFont="1" applyAlignment="1">
      <alignment horizontal="right"/>
    </xf>
    <xf numFmtId="0" fontId="51" fillId="0" borderId="173" xfId="3" applyFont="1" applyBorder="1" applyAlignment="1">
      <alignment horizontal="center"/>
    </xf>
    <xf numFmtId="0" fontId="0" fillId="0" borderId="173" xfId="0" applyBorder="1"/>
  </cellXfs>
  <cellStyles count="12">
    <cellStyle name="čárky 2" xfId="1" xr:uid="{00000000-0005-0000-0000-000000000000}"/>
    <cellStyle name="Hypertextový odkaz 2" xfId="9" xr:uid="{00000000-0005-0000-0000-000001000000}"/>
    <cellStyle name="Normální" xfId="0" builtinId="0"/>
    <cellStyle name="normální 2" xfId="2" xr:uid="{00000000-0005-0000-0000-000003000000}"/>
    <cellStyle name="normální 2 2" xfId="6" xr:uid="{00000000-0005-0000-0000-000004000000}"/>
    <cellStyle name="Normální 3" xfId="3" xr:uid="{00000000-0005-0000-0000-000005000000}"/>
    <cellStyle name="Normální 3 2" xfId="10" xr:uid="{00000000-0005-0000-0000-000006000000}"/>
    <cellStyle name="Normální 4" xfId="5" xr:uid="{00000000-0005-0000-0000-000007000000}"/>
    <cellStyle name="Normální 4 2" xfId="11" xr:uid="{00000000-0005-0000-0000-000008000000}"/>
    <cellStyle name="Normální 5" xfId="7" xr:uid="{00000000-0005-0000-0000-000009000000}"/>
    <cellStyle name="Normální 6" xfId="8" xr:uid="{00000000-0005-0000-0000-00000A000000}"/>
    <cellStyle name="Procenta" xfId="4" builtinId="5"/>
  </cellStyles>
  <dxfs count="0"/>
  <tableStyles count="0" defaultTableStyle="TableStyleMedium9" defaultPivotStyle="PivotStyleLight16"/>
  <colors>
    <mruColors>
      <color rgb="FF00CC00"/>
      <color rgb="FF339966"/>
      <color rgb="FF66FFFF"/>
      <color rgb="FF0000CC"/>
      <color rgb="FFFF66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zpo&#269;ty\rozpo&#269;et%202022\3113%20Z&#352;%20n&#225;vrh%20rozpo&#269;tu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zpo&#269;ty\rozpo&#269;et%202022\3231%20ZU&#352;%20Rozpo&#269;et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zpo&#269;ty\rozpo&#269;et%202022\3421%20RORO&#352;%20-%20n&#225;vrh%20rozpo&#269;t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zpo&#269;ty\rozpo&#269;et%202022\3429%20SRC%20-%20n&#225;vrh%20rozpo&#269;tu%20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zpo&#269;ty\rozpo&#269;et%202022\3111%20M&#352;%20rozpo&#269;e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B1:C29"/>
  <sheetViews>
    <sheetView tabSelected="1" zoomScale="120" zoomScaleNormal="120" workbookViewId="0">
      <selection activeCell="C29" sqref="C29"/>
    </sheetView>
  </sheetViews>
  <sheetFormatPr defaultRowHeight="12.75" x14ac:dyDescent="0.2"/>
  <cols>
    <col min="1" max="1" width="7.140625" customWidth="1"/>
    <col min="2" max="2" width="51.28515625" customWidth="1"/>
    <col min="3" max="3" width="28.5703125" customWidth="1"/>
    <col min="4" max="4" width="7.140625" customWidth="1"/>
  </cols>
  <sheetData>
    <row r="1" spans="2:3" ht="13.5" thickBot="1" x14ac:dyDescent="0.25"/>
    <row r="2" spans="2:3" ht="21.75" thickBot="1" x14ac:dyDescent="0.4">
      <c r="B2" s="1033" t="str">
        <f>IF('příjmy-paragraf'!A1=0," ",'příjmy-paragraf'!A1)</f>
        <v>Návrh rozpočtu města Nové Město pod Smrkem na rok 2023</v>
      </c>
      <c r="C2" s="1034"/>
    </row>
    <row r="3" spans="2:3" ht="19.5" thickBot="1" x14ac:dyDescent="0.35">
      <c r="B3" s="882"/>
      <c r="C3" s="882"/>
    </row>
    <row r="4" spans="2:3" ht="18.75" x14ac:dyDescent="0.3">
      <c r="B4" s="883" t="s">
        <v>521</v>
      </c>
      <c r="C4" s="884" t="s">
        <v>47</v>
      </c>
    </row>
    <row r="5" spans="2:3" ht="18.75" x14ac:dyDescent="0.3">
      <c r="B5" s="885" t="s">
        <v>507</v>
      </c>
      <c r="C5" s="886">
        <f>IF('příjmy-paragraf'!F61=0," ",'příjmy-paragraf'!F61)</f>
        <v>79931000</v>
      </c>
    </row>
    <row r="6" spans="2:3" ht="18.75" x14ac:dyDescent="0.3">
      <c r="B6" s="885" t="s">
        <v>508</v>
      </c>
      <c r="C6" s="886">
        <f>IF('příjmy-paragraf'!F62=0," ",'příjmy-paragraf'!F62)</f>
        <v>45452196</v>
      </c>
    </row>
    <row r="7" spans="2:3" ht="18.75" x14ac:dyDescent="0.3">
      <c r="B7" s="885" t="s">
        <v>509</v>
      </c>
      <c r="C7" s="886">
        <f>IF('příjmy-paragraf'!F63=0," ",'příjmy-paragraf'!F63)</f>
        <v>900000</v>
      </c>
    </row>
    <row r="8" spans="2:3" ht="18.75" x14ac:dyDescent="0.3">
      <c r="B8" s="885" t="s">
        <v>516</v>
      </c>
      <c r="C8" s="886">
        <f>IF('příjmy-paragraf'!F64=0," ",'příjmy-paragraf'!F64)</f>
        <v>18592804</v>
      </c>
    </row>
    <row r="9" spans="2:3" ht="18.75" x14ac:dyDescent="0.3">
      <c r="B9" s="885" t="s">
        <v>506</v>
      </c>
      <c r="C9" s="886">
        <v>0</v>
      </c>
    </row>
    <row r="10" spans="2:3" ht="19.5" thickBot="1" x14ac:dyDescent="0.35">
      <c r="B10" s="887" t="s">
        <v>513</v>
      </c>
      <c r="C10" s="894">
        <f>SUM(C5:C9)</f>
        <v>144876000</v>
      </c>
    </row>
    <row r="11" spans="2:3" ht="19.5" thickBot="1" x14ac:dyDescent="0.35">
      <c r="B11" s="882"/>
      <c r="C11" s="882"/>
    </row>
    <row r="12" spans="2:3" ht="18.75" x14ac:dyDescent="0.3">
      <c r="B12" s="888" t="s">
        <v>520</v>
      </c>
      <c r="C12" s="889" t="s">
        <v>47</v>
      </c>
    </row>
    <row r="13" spans="2:3" ht="18.75" x14ac:dyDescent="0.3">
      <c r="B13" s="890" t="s">
        <v>510</v>
      </c>
      <c r="C13" s="1028">
        <f>IF('výdaje-paragraf'!F58=0," ",'výdaje-paragraf'!F58)</f>
        <v>93500000</v>
      </c>
    </row>
    <row r="14" spans="2:3" ht="18.75" x14ac:dyDescent="0.3">
      <c r="B14" s="890" t="s">
        <v>511</v>
      </c>
      <c r="C14" s="891">
        <f>IF('výdaje-paragraf'!F54=0," ",'výdaje-paragraf'!F54)</f>
        <v>64050000</v>
      </c>
    </row>
    <row r="15" spans="2:3" ht="18.75" x14ac:dyDescent="0.3">
      <c r="B15" s="890" t="s">
        <v>512</v>
      </c>
      <c r="C15" s="891">
        <f>IF('příjmy a výdaje'!D63=0," ",'příjmy a výdaje'!D63)</f>
        <v>1500000</v>
      </c>
    </row>
    <row r="16" spans="2:3" ht="19.5" thickBot="1" x14ac:dyDescent="0.35">
      <c r="B16" s="892" t="s">
        <v>514</v>
      </c>
      <c r="C16" s="1029">
        <f>SUM(C13:C15)</f>
        <v>159050000</v>
      </c>
    </row>
    <row r="17" spans="2:3" ht="19.5" thickBot="1" x14ac:dyDescent="0.35">
      <c r="B17" s="882"/>
      <c r="C17" s="882"/>
    </row>
    <row r="18" spans="2:3" ht="19.5" thickBot="1" x14ac:dyDescent="0.35">
      <c r="B18" s="893" t="s">
        <v>515</v>
      </c>
      <c r="C18" s="1030">
        <f>IF('příjmy a výdaje'!D65=0," ",'příjmy a výdaje'!D65)</f>
        <v>14174000</v>
      </c>
    </row>
    <row r="20" spans="2:3" ht="13.5" thickBot="1" x14ac:dyDescent="0.25">
      <c r="B20" s="919" t="s">
        <v>556</v>
      </c>
    </row>
    <row r="21" spans="2:3" x14ac:dyDescent="0.2">
      <c r="B21" s="915" t="s">
        <v>439</v>
      </c>
      <c r="C21" s="916"/>
    </row>
    <row r="22" spans="2:3" x14ac:dyDescent="0.2">
      <c r="B22" s="932" t="s">
        <v>436</v>
      </c>
      <c r="C22" s="933">
        <f>IF('příjmy-paragraf'!F58=0," ",'příjmy-paragraf'!F58)</f>
        <v>144876000</v>
      </c>
    </row>
    <row r="23" spans="2:3" x14ac:dyDescent="0.2">
      <c r="B23" s="923" t="s">
        <v>400</v>
      </c>
      <c r="C23" s="1031">
        <f>IF('výdaje-paragraf'!F46=0," ",'výdaje-paragraf'!F46)</f>
        <v>157550000</v>
      </c>
    </row>
    <row r="24" spans="2:3" x14ac:dyDescent="0.2">
      <c r="B24" s="917" t="s">
        <v>555</v>
      </c>
      <c r="C24" s="922">
        <v>1500000</v>
      </c>
    </row>
    <row r="25" spans="2:3" x14ac:dyDescent="0.2">
      <c r="B25" s="924" t="s">
        <v>401</v>
      </c>
      <c r="C25" s="925"/>
    </row>
    <row r="26" spans="2:3" ht="13.5" thickBot="1" x14ac:dyDescent="0.25">
      <c r="B26" s="918" t="s">
        <v>440</v>
      </c>
      <c r="C26" s="1032">
        <f>C23+C24-C22</f>
        <v>14174000</v>
      </c>
    </row>
    <row r="29" spans="2:3" x14ac:dyDescent="0.2">
      <c r="B29" s="997" t="s">
        <v>574</v>
      </c>
      <c r="C29" s="998">
        <f ca="1">TODAY()</f>
        <v>44908</v>
      </c>
    </row>
  </sheetData>
  <mergeCells count="1">
    <mergeCell ref="B2:C2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zoomScale="110" zoomScaleNormal="110" workbookViewId="0">
      <selection activeCell="H19" sqref="H19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46" t="s">
        <v>444</v>
      </c>
      <c r="C1" s="1147"/>
      <c r="D1" s="1147"/>
      <c r="E1" s="1147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406</v>
      </c>
      <c r="B3" s="136" t="s">
        <v>166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48" t="s">
        <v>150</v>
      </c>
      <c r="B5" s="1150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49"/>
      <c r="B6" s="1151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/>
      <c r="B7" s="151"/>
      <c r="C7" s="203"/>
      <c r="D7" s="203"/>
      <c r="E7" s="203"/>
      <c r="F7" s="203"/>
      <c r="G7" s="657"/>
    </row>
    <row r="8" spans="1:7" ht="20.100000000000001" customHeight="1" x14ac:dyDescent="0.25">
      <c r="A8" s="153"/>
      <c r="B8" s="154"/>
      <c r="C8" s="167"/>
      <c r="D8" s="167"/>
      <c r="E8" s="167"/>
      <c r="F8" s="167"/>
      <c r="G8" s="658"/>
    </row>
    <row r="9" spans="1:7" ht="20.100000000000001" customHeight="1" thickBot="1" x14ac:dyDescent="0.3">
      <c r="A9" s="155"/>
      <c r="B9" s="156"/>
      <c r="C9" s="204"/>
      <c r="D9" s="204"/>
      <c r="E9" s="204"/>
      <c r="F9" s="204"/>
      <c r="G9" s="659"/>
    </row>
    <row r="10" spans="1:7" ht="20.100000000000001" customHeight="1" thickBot="1" x14ac:dyDescent="0.3">
      <c r="A10" s="157"/>
      <c r="B10" s="158" t="s">
        <v>61</v>
      </c>
      <c r="C10" s="207">
        <f>SUM(C7:C9)</f>
        <v>0</v>
      </c>
      <c r="D10" s="207">
        <f>SUM(D7:D9)</f>
        <v>0</v>
      </c>
      <c r="E10" s="207">
        <f>SUM(E7:E9)</f>
        <v>0</v>
      </c>
      <c r="F10" s="207">
        <f>SUM(F7:F9)</f>
        <v>0</v>
      </c>
      <c r="G10" s="660">
        <f>SUM(G7:G9)</f>
        <v>0</v>
      </c>
    </row>
    <row r="11" spans="1:7" ht="15" x14ac:dyDescent="0.25">
      <c r="A11" s="159"/>
      <c r="B11" s="159"/>
      <c r="C11" s="160"/>
      <c r="D11" s="160"/>
      <c r="E11" s="160"/>
      <c r="F11" s="160"/>
      <c r="G11" s="160"/>
    </row>
    <row r="12" spans="1:7" ht="15.75" thickBot="1" x14ac:dyDescent="0.3">
      <c r="A12" s="159"/>
      <c r="B12" s="159"/>
      <c r="C12" s="159"/>
      <c r="D12" s="159"/>
      <c r="E12" s="159"/>
      <c r="F12" s="159"/>
    </row>
    <row r="13" spans="1:7" ht="15.75" x14ac:dyDescent="0.25">
      <c r="A13" s="135" t="s">
        <v>406</v>
      </c>
      <c r="B13" s="136" t="s">
        <v>166</v>
      </c>
      <c r="C13" s="161"/>
      <c r="D13" s="138"/>
      <c r="E13" s="138"/>
      <c r="F13" s="138"/>
      <c r="G13" s="139"/>
    </row>
    <row r="14" spans="1:7" ht="15.75" x14ac:dyDescent="0.25">
      <c r="A14" s="140"/>
      <c r="B14" s="162" t="s">
        <v>155</v>
      </c>
      <c r="C14" s="142"/>
      <c r="D14" s="143"/>
      <c r="E14" s="144" t="s">
        <v>149</v>
      </c>
      <c r="F14" s="143"/>
      <c r="G14" s="145"/>
    </row>
    <row r="15" spans="1:7" ht="15" x14ac:dyDescent="0.25">
      <c r="A15" s="1148" t="s">
        <v>150</v>
      </c>
      <c r="B15" s="1153" t="s">
        <v>151</v>
      </c>
      <c r="C15" s="146" t="s">
        <v>152</v>
      </c>
      <c r="D15" s="146" t="s">
        <v>115</v>
      </c>
      <c r="E15" s="146" t="s">
        <v>153</v>
      </c>
      <c r="F15" s="163" t="s">
        <v>116</v>
      </c>
      <c r="G15" s="147" t="s">
        <v>154</v>
      </c>
    </row>
    <row r="16" spans="1:7" ht="15.75" thickBot="1" x14ac:dyDescent="0.3">
      <c r="A16" s="1152"/>
      <c r="B16" s="1154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148" t="str">
        <f>IF('1014-útulek'!E16=0," ",'1014-útulek'!E16)</f>
        <v>k 31.12.2022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7" ht="20.100000000000001" customHeight="1" x14ac:dyDescent="0.25">
      <c r="A17" s="153">
        <v>5137</v>
      </c>
      <c r="B17" s="165" t="s">
        <v>19</v>
      </c>
      <c r="C17" s="166">
        <v>0</v>
      </c>
      <c r="D17" s="167">
        <v>0</v>
      </c>
      <c r="E17" s="166">
        <v>0</v>
      </c>
      <c r="F17" s="168">
        <v>0</v>
      </c>
      <c r="G17" s="195">
        <v>0</v>
      </c>
    </row>
    <row r="18" spans="1:7" ht="20.100000000000001" customHeight="1" x14ac:dyDescent="0.25">
      <c r="A18" s="181">
        <v>5139</v>
      </c>
      <c r="B18" s="691" t="s">
        <v>422</v>
      </c>
      <c r="C18" s="183">
        <v>110000</v>
      </c>
      <c r="D18" s="183">
        <v>33094</v>
      </c>
      <c r="E18" s="183">
        <v>50000</v>
      </c>
      <c r="F18" s="184">
        <v>110000</v>
      </c>
      <c r="G18" s="201">
        <v>110000</v>
      </c>
    </row>
    <row r="19" spans="1:7" ht="20.100000000000001" customHeight="1" x14ac:dyDescent="0.25">
      <c r="A19" s="181">
        <v>5169</v>
      </c>
      <c r="B19" s="182" t="s">
        <v>156</v>
      </c>
      <c r="C19" s="183">
        <v>590000</v>
      </c>
      <c r="D19" s="183">
        <v>85352</v>
      </c>
      <c r="E19" s="183">
        <v>350000</v>
      </c>
      <c r="F19" s="184">
        <v>590000</v>
      </c>
      <c r="G19" s="201">
        <v>590000</v>
      </c>
    </row>
    <row r="20" spans="1:7" ht="20.100000000000001" customHeight="1" thickBot="1" x14ac:dyDescent="0.3">
      <c r="A20" s="170">
        <v>5171</v>
      </c>
      <c r="B20" s="171" t="s">
        <v>164</v>
      </c>
      <c r="C20" s="172">
        <v>0</v>
      </c>
      <c r="D20" s="172">
        <v>277601</v>
      </c>
      <c r="E20" s="172">
        <v>300000</v>
      </c>
      <c r="F20" s="173">
        <v>0</v>
      </c>
      <c r="G20" s="196">
        <v>0</v>
      </c>
    </row>
    <row r="21" spans="1:7" ht="20.100000000000001" customHeight="1" thickBot="1" x14ac:dyDescent="0.3">
      <c r="A21" s="157"/>
      <c r="B21" s="158" t="s">
        <v>61</v>
      </c>
      <c r="C21" s="175">
        <f>SUM(C17:C20)</f>
        <v>700000</v>
      </c>
      <c r="D21" s="175">
        <f>SUM(D17:D20)</f>
        <v>396047</v>
      </c>
      <c r="E21" s="175">
        <f>SUM(E17:E20)</f>
        <v>700000</v>
      </c>
      <c r="F21" s="177">
        <f>SUM(F17:F20)</f>
        <v>700000</v>
      </c>
      <c r="G21" s="197">
        <f>SUM(G17:G20)</f>
        <v>700000</v>
      </c>
    </row>
    <row r="22" spans="1:7" ht="15" x14ac:dyDescent="0.25">
      <c r="A22" s="159"/>
      <c r="B22" s="159"/>
      <c r="C22" s="178"/>
      <c r="D22" s="178"/>
      <c r="E22" s="178"/>
      <c r="F22" s="178"/>
      <c r="G22" s="159"/>
    </row>
    <row r="23" spans="1:7" ht="15" x14ac:dyDescent="0.25">
      <c r="A23" s="159"/>
      <c r="B23" s="159"/>
      <c r="C23" s="178"/>
      <c r="D23" s="178"/>
      <c r="E23" s="178"/>
      <c r="F23" s="178"/>
      <c r="G23" s="159"/>
    </row>
    <row r="24" spans="1:7" ht="15" x14ac:dyDescent="0.25">
      <c r="A24" s="159"/>
      <c r="B24" s="179" t="s">
        <v>158</v>
      </c>
      <c r="C24" s="180">
        <v>44864</v>
      </c>
      <c r="E24" s="179" t="s">
        <v>159</v>
      </c>
      <c r="F24" s="159" t="s">
        <v>165</v>
      </c>
      <c r="G24" s="159"/>
    </row>
    <row r="25" spans="1:7" ht="15" x14ac:dyDescent="0.25">
      <c r="A25" s="159"/>
      <c r="B25" s="159"/>
      <c r="C25" s="159"/>
      <c r="D25" s="159"/>
      <c r="E25" s="159"/>
      <c r="F25" s="159"/>
      <c r="G25" s="159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94"/>
  <sheetViews>
    <sheetView showGridLines="0" topLeftCell="A2" zoomScale="150" zoomScaleNormal="150" zoomScaleSheetLayoutView="110" workbookViewId="0">
      <selection activeCell="E19" sqref="E19"/>
    </sheetView>
  </sheetViews>
  <sheetFormatPr defaultColWidth="9.140625" defaultRowHeight="15" x14ac:dyDescent="0.25"/>
  <cols>
    <col min="1" max="1" width="4.42578125" style="216" customWidth="1"/>
    <col min="2" max="2" width="5" style="216" customWidth="1"/>
    <col min="3" max="3" width="33.85546875" style="216" customWidth="1"/>
    <col min="4" max="8" width="8.28515625" style="216" customWidth="1"/>
    <col min="9" max="16384" width="9.140625" style="216"/>
  </cols>
  <sheetData>
    <row r="1" spans="1:11" x14ac:dyDescent="0.25">
      <c r="A1" s="211"/>
      <c r="B1" s="211"/>
      <c r="C1" s="212" t="s">
        <v>270</v>
      </c>
      <c r="D1" s="211"/>
      <c r="E1" s="213" t="s">
        <v>271</v>
      </c>
      <c r="F1" s="214">
        <v>2023</v>
      </c>
      <c r="G1" s="211"/>
      <c r="H1" s="215" t="s">
        <v>272</v>
      </c>
    </row>
    <row r="2" spans="1:11" s="221" customFormat="1" ht="11.45" customHeight="1" x14ac:dyDescent="0.2">
      <c r="A2" s="217"/>
      <c r="B2" s="1155" t="s">
        <v>273</v>
      </c>
      <c r="C2" s="1155"/>
      <c r="D2" s="1155"/>
      <c r="E2" s="1155"/>
      <c r="F2" s="1155"/>
      <c r="G2" s="1155"/>
      <c r="H2" s="218"/>
      <c r="I2" s="219"/>
      <c r="J2" s="220"/>
      <c r="K2" s="220"/>
    </row>
    <row r="3" spans="1:11" s="221" customFormat="1" ht="11.45" customHeight="1" thickBot="1" x14ac:dyDescent="0.25">
      <c r="A3" s="217"/>
      <c r="B3" s="217"/>
      <c r="C3" s="217" t="s">
        <v>274</v>
      </c>
      <c r="D3" s="217"/>
      <c r="E3" s="217"/>
      <c r="F3" s="217"/>
      <c r="G3" s="217"/>
      <c r="H3" s="222" t="s">
        <v>275</v>
      </c>
      <c r="I3" s="219"/>
      <c r="J3" s="220"/>
      <c r="K3" s="220"/>
    </row>
    <row r="4" spans="1:11" s="221" customFormat="1" ht="11.45" customHeight="1" x14ac:dyDescent="0.2">
      <c r="A4" s="755"/>
      <c r="B4" s="756" t="s">
        <v>276</v>
      </c>
      <c r="C4" s="757" t="s">
        <v>277</v>
      </c>
      <c r="D4" s="758" t="s">
        <v>278</v>
      </c>
      <c r="E4" s="759" t="s">
        <v>279</v>
      </c>
      <c r="F4" s="725" t="s">
        <v>280</v>
      </c>
      <c r="G4" s="760"/>
      <c r="H4" s="761"/>
      <c r="I4" s="219"/>
      <c r="J4" s="220"/>
      <c r="K4" s="220"/>
    </row>
    <row r="5" spans="1:11" s="221" customFormat="1" ht="11.45" customHeight="1" thickBot="1" x14ac:dyDescent="0.25">
      <c r="A5" s="762"/>
      <c r="B5" s="763"/>
      <c r="C5" s="764"/>
      <c r="D5" s="765"/>
      <c r="E5" s="766"/>
      <c r="F5" s="724" t="s">
        <v>281</v>
      </c>
      <c r="G5" s="724" t="s">
        <v>282</v>
      </c>
      <c r="H5" s="223" t="s">
        <v>283</v>
      </c>
      <c r="I5" s="219"/>
      <c r="J5" s="220"/>
      <c r="K5" s="220"/>
    </row>
    <row r="6" spans="1:11" s="221" customFormat="1" ht="11.45" customHeight="1" thickBot="1" x14ac:dyDescent="0.25">
      <c r="A6" s="767" t="s">
        <v>284</v>
      </c>
      <c r="B6" s="768"/>
      <c r="C6" s="769"/>
      <c r="D6" s="224">
        <v>3000000</v>
      </c>
      <c r="E6" s="225">
        <v>1330000</v>
      </c>
      <c r="F6" s="226">
        <v>170000</v>
      </c>
      <c r="G6" s="226">
        <v>0</v>
      </c>
      <c r="H6" s="227">
        <v>1500000</v>
      </c>
      <c r="I6" s="219"/>
      <c r="J6" s="220"/>
      <c r="K6" s="220"/>
    </row>
    <row r="7" spans="1:11" s="221" customFormat="1" ht="11.45" customHeight="1" thickBot="1" x14ac:dyDescent="0.25">
      <c r="A7" s="228">
        <v>50</v>
      </c>
      <c r="B7" s="738" t="s">
        <v>465</v>
      </c>
      <c r="C7" s="770"/>
      <c r="D7" s="229">
        <v>2670000</v>
      </c>
      <c r="E7" s="230">
        <v>1000000</v>
      </c>
      <c r="F7" s="231">
        <v>170000</v>
      </c>
      <c r="G7" s="231">
        <v>0</v>
      </c>
      <c r="H7" s="232">
        <v>1500000</v>
      </c>
      <c r="I7" s="219"/>
      <c r="J7" s="220"/>
      <c r="K7" s="220"/>
    </row>
    <row r="8" spans="1:11" s="221" customFormat="1" ht="11.45" customHeight="1" thickBot="1" x14ac:dyDescent="0.25">
      <c r="A8" s="233">
        <v>501</v>
      </c>
      <c r="B8" s="740" t="s">
        <v>286</v>
      </c>
      <c r="C8" s="771"/>
      <c r="D8" s="234">
        <v>1850000</v>
      </c>
      <c r="E8" s="235">
        <v>180000</v>
      </c>
      <c r="F8" s="236">
        <v>170000</v>
      </c>
      <c r="G8" s="236">
        <v>0</v>
      </c>
      <c r="H8" s="237">
        <v>1500000</v>
      </c>
      <c r="I8" s="219"/>
      <c r="J8" s="220"/>
      <c r="K8" s="220"/>
    </row>
    <row r="9" spans="1:11" s="221" customFormat="1" ht="11.45" customHeight="1" x14ac:dyDescent="0.2">
      <c r="A9" s="238">
        <v>501</v>
      </c>
      <c r="B9" s="239">
        <v>310</v>
      </c>
      <c r="C9" s="240" t="s">
        <v>287</v>
      </c>
      <c r="D9" s="241">
        <v>250000</v>
      </c>
      <c r="E9" s="242">
        <v>100000</v>
      </c>
      <c r="F9" s="243">
        <v>150000</v>
      </c>
      <c r="G9" s="243"/>
      <c r="H9" s="244"/>
      <c r="I9" s="219"/>
      <c r="J9" s="220"/>
      <c r="K9" s="220"/>
    </row>
    <row r="10" spans="1:11" s="221" customFormat="1" ht="11.45" customHeight="1" x14ac:dyDescent="0.2">
      <c r="A10" s="245">
        <v>501</v>
      </c>
      <c r="B10" s="246">
        <v>320</v>
      </c>
      <c r="C10" s="247" t="s">
        <v>288</v>
      </c>
      <c r="D10" s="248">
        <v>0</v>
      </c>
      <c r="E10" s="249"/>
      <c r="F10" s="250"/>
      <c r="G10" s="250"/>
      <c r="H10" s="251"/>
      <c r="I10" s="219"/>
      <c r="J10" s="220"/>
      <c r="K10" s="220"/>
    </row>
    <row r="11" spans="1:11" s="221" customFormat="1" ht="11.45" customHeight="1" x14ac:dyDescent="0.2">
      <c r="A11" s="245">
        <v>501</v>
      </c>
      <c r="B11" s="246">
        <v>330</v>
      </c>
      <c r="C11" s="247" t="s">
        <v>289</v>
      </c>
      <c r="D11" s="248">
        <v>40000</v>
      </c>
      <c r="E11" s="249">
        <v>20000</v>
      </c>
      <c r="F11" s="250">
        <v>20000</v>
      </c>
      <c r="G11" s="250"/>
      <c r="H11" s="251"/>
      <c r="I11" s="219"/>
      <c r="J11" s="220"/>
      <c r="K11" s="220"/>
    </row>
    <row r="12" spans="1:11" s="221" customFormat="1" ht="11.45" customHeight="1" x14ac:dyDescent="0.2">
      <c r="A12" s="245">
        <v>501</v>
      </c>
      <c r="B12" s="246">
        <v>340</v>
      </c>
      <c r="C12" s="247" t="s">
        <v>290</v>
      </c>
      <c r="D12" s="248">
        <v>10000</v>
      </c>
      <c r="E12" s="249">
        <v>10000</v>
      </c>
      <c r="F12" s="250"/>
      <c r="G12" s="250"/>
      <c r="H12" s="251"/>
      <c r="I12" s="219"/>
      <c r="J12" s="220"/>
      <c r="K12" s="220"/>
    </row>
    <row r="13" spans="1:11" s="221" customFormat="1" ht="11.45" customHeight="1" x14ac:dyDescent="0.2">
      <c r="A13" s="245">
        <v>501</v>
      </c>
      <c r="B13" s="246">
        <v>360</v>
      </c>
      <c r="C13" s="247" t="s">
        <v>291</v>
      </c>
      <c r="D13" s="248">
        <v>0</v>
      </c>
      <c r="E13" s="249"/>
      <c r="F13" s="250"/>
      <c r="G13" s="250"/>
      <c r="H13" s="251"/>
      <c r="I13" s="219"/>
      <c r="J13" s="220"/>
      <c r="K13" s="220"/>
    </row>
    <row r="14" spans="1:11" s="221" customFormat="1" ht="11.45" customHeight="1" x14ac:dyDescent="0.2">
      <c r="A14" s="245">
        <v>501</v>
      </c>
      <c r="B14" s="246">
        <v>370</v>
      </c>
      <c r="C14" s="247" t="s">
        <v>292</v>
      </c>
      <c r="D14" s="248">
        <v>1500000</v>
      </c>
      <c r="E14" s="249"/>
      <c r="F14" s="250"/>
      <c r="G14" s="250"/>
      <c r="H14" s="251">
        <v>1500000</v>
      </c>
      <c r="I14" s="219"/>
      <c r="J14" s="220"/>
      <c r="K14" s="220"/>
    </row>
    <row r="15" spans="1:11" s="221" customFormat="1" ht="11.45" customHeight="1" x14ac:dyDescent="0.2">
      <c r="A15" s="245">
        <v>501</v>
      </c>
      <c r="B15" s="246">
        <v>380</v>
      </c>
      <c r="C15" s="247" t="s">
        <v>293</v>
      </c>
      <c r="D15" s="248">
        <v>50000</v>
      </c>
      <c r="E15" s="249">
        <v>50000</v>
      </c>
      <c r="F15" s="250"/>
      <c r="G15" s="250"/>
      <c r="H15" s="251"/>
      <c r="I15" s="219"/>
      <c r="J15" s="220"/>
      <c r="K15" s="220"/>
    </row>
    <row r="16" spans="1:11" s="221" customFormat="1" ht="11.45" customHeight="1" thickBot="1" x14ac:dyDescent="0.25">
      <c r="A16" s="252">
        <v>501</v>
      </c>
      <c r="B16" s="253">
        <v>390</v>
      </c>
      <c r="C16" s="254" t="s">
        <v>294</v>
      </c>
      <c r="D16" s="255">
        <v>0</v>
      </c>
      <c r="E16" s="256"/>
      <c r="F16" s="257"/>
      <c r="G16" s="257"/>
      <c r="H16" s="258"/>
      <c r="I16" s="219"/>
      <c r="J16" s="220"/>
      <c r="K16" s="220"/>
    </row>
    <row r="17" spans="1:11" s="221" customFormat="1" ht="11.45" customHeight="1" thickBot="1" x14ac:dyDescent="0.25">
      <c r="A17" s="233">
        <v>502</v>
      </c>
      <c r="B17" s="740" t="s">
        <v>295</v>
      </c>
      <c r="C17" s="771"/>
      <c r="D17" s="234">
        <v>820000</v>
      </c>
      <c r="E17" s="259">
        <v>820000</v>
      </c>
      <c r="F17" s="260">
        <v>0</v>
      </c>
      <c r="G17" s="260">
        <v>0</v>
      </c>
      <c r="H17" s="261">
        <v>0</v>
      </c>
      <c r="I17" s="219"/>
      <c r="J17" s="220"/>
      <c r="K17" s="220"/>
    </row>
    <row r="18" spans="1:11" s="221" customFormat="1" ht="11.45" customHeight="1" x14ac:dyDescent="0.2">
      <c r="A18" s="238">
        <v>502</v>
      </c>
      <c r="B18" s="239">
        <v>310</v>
      </c>
      <c r="C18" s="240" t="s">
        <v>296</v>
      </c>
      <c r="D18" s="241">
        <v>300000</v>
      </c>
      <c r="E18" s="242">
        <v>300000</v>
      </c>
      <c r="F18" s="243"/>
      <c r="G18" s="243"/>
      <c r="H18" s="244"/>
      <c r="I18" s="219"/>
      <c r="J18" s="220"/>
      <c r="K18" s="220"/>
    </row>
    <row r="19" spans="1:11" s="221" customFormat="1" ht="11.45" customHeight="1" x14ac:dyDescent="0.2">
      <c r="A19" s="245">
        <v>502</v>
      </c>
      <c r="B19" s="246">
        <v>320</v>
      </c>
      <c r="C19" s="247" t="s">
        <v>297</v>
      </c>
      <c r="D19" s="248">
        <v>400000</v>
      </c>
      <c r="E19" s="249">
        <v>400000</v>
      </c>
      <c r="F19" s="250"/>
      <c r="G19" s="250"/>
      <c r="H19" s="251"/>
      <c r="I19" s="219"/>
      <c r="J19" s="220"/>
      <c r="K19" s="220"/>
    </row>
    <row r="20" spans="1:11" s="221" customFormat="1" ht="11.45" customHeight="1" x14ac:dyDescent="0.2">
      <c r="A20" s="245">
        <v>502</v>
      </c>
      <c r="B20" s="246">
        <v>330</v>
      </c>
      <c r="C20" s="247" t="s">
        <v>298</v>
      </c>
      <c r="D20" s="248">
        <v>0</v>
      </c>
      <c r="E20" s="249"/>
      <c r="F20" s="250"/>
      <c r="G20" s="250"/>
      <c r="H20" s="251"/>
      <c r="I20" s="219"/>
      <c r="J20" s="220"/>
      <c r="K20" s="220"/>
    </row>
    <row r="21" spans="1:11" s="221" customFormat="1" ht="11.45" customHeight="1" thickBot="1" x14ac:dyDescent="0.25">
      <c r="A21" s="252">
        <v>502</v>
      </c>
      <c r="B21" s="253">
        <v>340</v>
      </c>
      <c r="C21" s="254" t="s">
        <v>299</v>
      </c>
      <c r="D21" s="255">
        <v>120000</v>
      </c>
      <c r="E21" s="249">
        <v>120000</v>
      </c>
      <c r="F21" s="250"/>
      <c r="G21" s="250"/>
      <c r="H21" s="251"/>
      <c r="I21" s="219"/>
      <c r="J21" s="220"/>
      <c r="K21" s="220"/>
    </row>
    <row r="22" spans="1:11" s="221" customFormat="1" ht="11.45" customHeight="1" thickBot="1" x14ac:dyDescent="0.25">
      <c r="A22" s="262">
        <v>51</v>
      </c>
      <c r="B22" s="742" t="s">
        <v>466</v>
      </c>
      <c r="C22" s="772"/>
      <c r="D22" s="263">
        <v>240000</v>
      </c>
      <c r="E22" s="264">
        <v>240000</v>
      </c>
      <c r="F22" s="264">
        <v>0</v>
      </c>
      <c r="G22" s="264">
        <v>0</v>
      </c>
      <c r="H22" s="264">
        <v>0</v>
      </c>
      <c r="I22" s="219"/>
      <c r="J22" s="220"/>
      <c r="K22" s="220"/>
    </row>
    <row r="23" spans="1:11" s="221" customFormat="1" ht="11.45" customHeight="1" thickBot="1" x14ac:dyDescent="0.25">
      <c r="A23" s="265">
        <v>511</v>
      </c>
      <c r="B23" s="744" t="s">
        <v>301</v>
      </c>
      <c r="C23" s="773"/>
      <c r="D23" s="266">
        <v>100000</v>
      </c>
      <c r="E23" s="267">
        <v>100000</v>
      </c>
      <c r="F23" s="267">
        <v>0</v>
      </c>
      <c r="G23" s="267">
        <v>0</v>
      </c>
      <c r="H23" s="267">
        <v>0</v>
      </c>
      <c r="I23" s="219"/>
      <c r="J23" s="220"/>
      <c r="K23" s="220"/>
    </row>
    <row r="24" spans="1:11" s="221" customFormat="1" ht="11.45" customHeight="1" x14ac:dyDescent="0.2">
      <c r="A24" s="268">
        <v>511</v>
      </c>
      <c r="B24" s="269">
        <v>300</v>
      </c>
      <c r="C24" s="270" t="s">
        <v>302</v>
      </c>
      <c r="D24" s="271">
        <v>100000</v>
      </c>
      <c r="E24" s="249">
        <v>100000</v>
      </c>
      <c r="F24" s="250"/>
      <c r="G24" s="250"/>
      <c r="H24" s="251"/>
      <c r="I24" s="219"/>
      <c r="J24" s="220"/>
      <c r="K24" s="220"/>
    </row>
    <row r="25" spans="1:11" s="221" customFormat="1" ht="11.45" customHeight="1" thickBot="1" x14ac:dyDescent="0.25">
      <c r="A25" s="272">
        <v>511</v>
      </c>
      <c r="B25" s="273">
        <v>310</v>
      </c>
      <c r="C25" s="274" t="s">
        <v>303</v>
      </c>
      <c r="D25" s="275">
        <v>0</v>
      </c>
      <c r="E25" s="249"/>
      <c r="F25" s="250"/>
      <c r="G25" s="250"/>
      <c r="H25" s="251"/>
      <c r="I25" s="219"/>
      <c r="J25" s="220"/>
      <c r="K25" s="220"/>
    </row>
    <row r="26" spans="1:11" s="221" customFormat="1" ht="11.45" customHeight="1" thickBot="1" x14ac:dyDescent="0.25">
      <c r="A26" s="265">
        <v>512</v>
      </c>
      <c r="B26" s="744" t="s">
        <v>304</v>
      </c>
      <c r="C26" s="773"/>
      <c r="D26" s="266">
        <v>2000</v>
      </c>
      <c r="E26" s="267">
        <v>2000</v>
      </c>
      <c r="F26" s="267">
        <v>0</v>
      </c>
      <c r="G26" s="267">
        <v>0</v>
      </c>
      <c r="H26" s="267">
        <v>0</v>
      </c>
      <c r="I26" s="219"/>
      <c r="J26" s="220"/>
      <c r="K26" s="220"/>
    </row>
    <row r="27" spans="1:11" s="221" customFormat="1" ht="11.45" customHeight="1" thickBot="1" x14ac:dyDescent="0.25">
      <c r="A27" s="272">
        <v>512</v>
      </c>
      <c r="B27" s="273">
        <v>300</v>
      </c>
      <c r="C27" s="274" t="s">
        <v>305</v>
      </c>
      <c r="D27" s="275">
        <v>2000</v>
      </c>
      <c r="E27" s="249">
        <v>2000</v>
      </c>
      <c r="F27" s="250"/>
      <c r="G27" s="250"/>
      <c r="H27" s="251"/>
      <c r="I27" s="219"/>
      <c r="J27" s="220"/>
      <c r="K27" s="220"/>
    </row>
    <row r="28" spans="1:11" s="221" customFormat="1" ht="11.45" customHeight="1" thickBot="1" x14ac:dyDescent="0.25">
      <c r="A28" s="265">
        <v>513</v>
      </c>
      <c r="B28" s="744" t="s">
        <v>306</v>
      </c>
      <c r="C28" s="773"/>
      <c r="D28" s="266">
        <v>5000</v>
      </c>
      <c r="E28" s="267">
        <v>5000</v>
      </c>
      <c r="F28" s="267">
        <v>0</v>
      </c>
      <c r="G28" s="267">
        <v>0</v>
      </c>
      <c r="H28" s="267">
        <v>0</v>
      </c>
      <c r="I28" s="219"/>
      <c r="J28" s="220"/>
      <c r="K28" s="220"/>
    </row>
    <row r="29" spans="1:11" s="221" customFormat="1" ht="11.45" customHeight="1" thickBot="1" x14ac:dyDescent="0.25">
      <c r="A29" s="272">
        <v>513</v>
      </c>
      <c r="B29" s="273">
        <v>300</v>
      </c>
      <c r="C29" s="274" t="s">
        <v>307</v>
      </c>
      <c r="D29" s="275">
        <v>5000</v>
      </c>
      <c r="E29" s="249">
        <v>5000</v>
      </c>
      <c r="F29" s="250"/>
      <c r="G29" s="250"/>
      <c r="H29" s="251"/>
      <c r="I29" s="219"/>
      <c r="J29" s="220"/>
      <c r="K29" s="220"/>
    </row>
    <row r="30" spans="1:11" s="221" customFormat="1" ht="11.45" customHeight="1" thickBot="1" x14ac:dyDescent="0.25">
      <c r="A30" s="265">
        <v>518</v>
      </c>
      <c r="B30" s="744" t="s">
        <v>308</v>
      </c>
      <c r="C30" s="773"/>
      <c r="D30" s="266">
        <v>133000</v>
      </c>
      <c r="E30" s="267">
        <v>133000</v>
      </c>
      <c r="F30" s="267">
        <v>0</v>
      </c>
      <c r="G30" s="267">
        <v>0</v>
      </c>
      <c r="H30" s="267">
        <v>0</v>
      </c>
      <c r="I30" s="219"/>
      <c r="J30" s="220"/>
      <c r="K30" s="220"/>
    </row>
    <row r="31" spans="1:11" s="221" customFormat="1" ht="11.45" customHeight="1" x14ac:dyDescent="0.2">
      <c r="A31" s="272">
        <v>518</v>
      </c>
      <c r="B31" s="273">
        <v>310</v>
      </c>
      <c r="C31" s="274" t="s">
        <v>309</v>
      </c>
      <c r="D31" s="275">
        <v>20000</v>
      </c>
      <c r="E31" s="249">
        <v>20000</v>
      </c>
      <c r="F31" s="250"/>
      <c r="G31" s="250"/>
      <c r="H31" s="251"/>
      <c r="I31" s="219"/>
      <c r="J31" s="220"/>
      <c r="K31" s="220"/>
    </row>
    <row r="32" spans="1:11" s="221" customFormat="1" ht="11.45" customHeight="1" x14ac:dyDescent="0.2">
      <c r="A32" s="272">
        <v>518</v>
      </c>
      <c r="B32" s="273">
        <v>320</v>
      </c>
      <c r="C32" s="274" t="s">
        <v>310</v>
      </c>
      <c r="D32" s="275">
        <v>0</v>
      </c>
      <c r="E32" s="249"/>
      <c r="F32" s="250"/>
      <c r="G32" s="250"/>
      <c r="H32" s="251"/>
      <c r="I32" s="219"/>
      <c r="J32" s="220"/>
      <c r="K32" s="220"/>
    </row>
    <row r="33" spans="1:11" s="221" customFormat="1" ht="11.45" customHeight="1" x14ac:dyDescent="0.2">
      <c r="A33" s="272">
        <v>518</v>
      </c>
      <c r="B33" s="273">
        <v>330</v>
      </c>
      <c r="C33" s="274" t="s">
        <v>311</v>
      </c>
      <c r="D33" s="275">
        <v>1000</v>
      </c>
      <c r="E33" s="249">
        <v>1000</v>
      </c>
      <c r="F33" s="250"/>
      <c r="G33" s="250"/>
      <c r="H33" s="251"/>
      <c r="I33" s="219"/>
      <c r="J33" s="276"/>
      <c r="K33" s="220"/>
    </row>
    <row r="34" spans="1:11" s="221" customFormat="1" ht="11.45" customHeight="1" x14ac:dyDescent="0.2">
      <c r="A34" s="272">
        <v>518</v>
      </c>
      <c r="B34" s="273">
        <v>340</v>
      </c>
      <c r="C34" s="274" t="s">
        <v>312</v>
      </c>
      <c r="D34" s="275">
        <v>22000</v>
      </c>
      <c r="E34" s="249">
        <v>22000</v>
      </c>
      <c r="F34" s="250"/>
      <c r="G34" s="250"/>
      <c r="H34" s="251"/>
      <c r="I34" s="219"/>
      <c r="J34" s="220"/>
      <c r="K34" s="220"/>
    </row>
    <row r="35" spans="1:11" s="221" customFormat="1" ht="11.45" customHeight="1" x14ac:dyDescent="0.2">
      <c r="A35" s="272">
        <v>518</v>
      </c>
      <c r="B35" s="273">
        <v>350</v>
      </c>
      <c r="C35" s="274" t="s">
        <v>313</v>
      </c>
      <c r="D35" s="275">
        <v>70000</v>
      </c>
      <c r="E35" s="249">
        <v>70000</v>
      </c>
      <c r="F35" s="250"/>
      <c r="G35" s="250"/>
      <c r="H35" s="251"/>
      <c r="I35" s="219"/>
      <c r="J35" s="220"/>
      <c r="K35" s="220"/>
    </row>
    <row r="36" spans="1:11" s="221" customFormat="1" ht="11.45" customHeight="1" x14ac:dyDescent="0.2">
      <c r="A36" s="272">
        <v>518</v>
      </c>
      <c r="B36" s="273">
        <v>370</v>
      </c>
      <c r="C36" s="274" t="s">
        <v>314</v>
      </c>
      <c r="D36" s="275">
        <v>0</v>
      </c>
      <c r="E36" s="249"/>
      <c r="F36" s="250"/>
      <c r="G36" s="250"/>
      <c r="H36" s="251"/>
      <c r="I36" s="219"/>
      <c r="J36" s="220"/>
      <c r="K36" s="220"/>
    </row>
    <row r="37" spans="1:11" s="221" customFormat="1" ht="11.45" customHeight="1" x14ac:dyDescent="0.2">
      <c r="A37" s="272">
        <v>518</v>
      </c>
      <c r="B37" s="273">
        <v>400</v>
      </c>
      <c r="C37" s="274" t="s">
        <v>315</v>
      </c>
      <c r="D37" s="275">
        <v>20000</v>
      </c>
      <c r="E37" s="249">
        <v>20000</v>
      </c>
      <c r="F37" s="250"/>
      <c r="G37" s="250"/>
      <c r="H37" s="251"/>
      <c r="I37" s="219"/>
      <c r="J37" s="220"/>
      <c r="K37" s="220"/>
    </row>
    <row r="38" spans="1:11" s="221" customFormat="1" ht="11.45" customHeight="1" x14ac:dyDescent="0.2">
      <c r="A38" s="272">
        <v>518</v>
      </c>
      <c r="B38" s="273">
        <v>440</v>
      </c>
      <c r="C38" s="274" t="s">
        <v>316</v>
      </c>
      <c r="D38" s="275">
        <v>0</v>
      </c>
      <c r="E38" s="249"/>
      <c r="F38" s="250"/>
      <c r="G38" s="250"/>
      <c r="H38" s="251"/>
      <c r="I38" s="219"/>
      <c r="J38" s="220"/>
      <c r="K38" s="220"/>
    </row>
    <row r="39" spans="1:11" s="221" customFormat="1" ht="11.45" customHeight="1" x14ac:dyDescent="0.2">
      <c r="A39" s="272">
        <v>518</v>
      </c>
      <c r="B39" s="273">
        <v>450</v>
      </c>
      <c r="C39" s="274" t="s">
        <v>317</v>
      </c>
      <c r="D39" s="275">
        <v>0</v>
      </c>
      <c r="E39" s="249"/>
      <c r="F39" s="250"/>
      <c r="G39" s="250"/>
      <c r="H39" s="251"/>
      <c r="I39" s="219"/>
      <c r="J39" s="220"/>
      <c r="K39" s="220"/>
    </row>
    <row r="40" spans="1:11" s="221" customFormat="1" ht="11.45" customHeight="1" x14ac:dyDescent="0.2">
      <c r="A40" s="272">
        <v>518</v>
      </c>
      <c r="B40" s="273">
        <v>460</v>
      </c>
      <c r="C40" s="274" t="s">
        <v>318</v>
      </c>
      <c r="D40" s="275">
        <v>0</v>
      </c>
      <c r="E40" s="249"/>
      <c r="F40" s="250"/>
      <c r="G40" s="250"/>
      <c r="H40" s="251"/>
      <c r="I40" s="219"/>
      <c r="J40" s="220"/>
      <c r="K40" s="220"/>
    </row>
    <row r="41" spans="1:11" s="221" customFormat="1" ht="11.45" customHeight="1" x14ac:dyDescent="0.2">
      <c r="A41" s="272">
        <v>518</v>
      </c>
      <c r="B41" s="273">
        <v>470</v>
      </c>
      <c r="C41" s="274" t="s">
        <v>319</v>
      </c>
      <c r="D41" s="275">
        <v>0</v>
      </c>
      <c r="E41" s="249"/>
      <c r="F41" s="250"/>
      <c r="G41" s="250"/>
      <c r="H41" s="251"/>
      <c r="I41" s="219"/>
      <c r="J41" s="220"/>
      <c r="K41" s="220"/>
    </row>
    <row r="42" spans="1:11" s="221" customFormat="1" ht="11.45" customHeight="1" x14ac:dyDescent="0.2">
      <c r="A42" s="272">
        <v>518</v>
      </c>
      <c r="B42" s="273">
        <v>480</v>
      </c>
      <c r="C42" s="274" t="s">
        <v>320</v>
      </c>
      <c r="D42" s="275">
        <v>0</v>
      </c>
      <c r="E42" s="249"/>
      <c r="F42" s="250"/>
      <c r="G42" s="250"/>
      <c r="H42" s="251"/>
      <c r="I42" s="219"/>
      <c r="J42" s="220"/>
      <c r="K42" s="220"/>
    </row>
    <row r="43" spans="1:11" s="221" customFormat="1" ht="11.45" customHeight="1" thickBot="1" x14ac:dyDescent="0.25">
      <c r="A43" s="277">
        <v>518</v>
      </c>
      <c r="B43" s="278">
        <v>520</v>
      </c>
      <c r="C43" s="279" t="s">
        <v>321</v>
      </c>
      <c r="D43" s="280">
        <v>0</v>
      </c>
      <c r="E43" s="249"/>
      <c r="F43" s="250"/>
      <c r="G43" s="250"/>
      <c r="H43" s="251"/>
      <c r="I43" s="219"/>
      <c r="J43" s="220"/>
      <c r="K43" s="220"/>
    </row>
    <row r="44" spans="1:11" s="221" customFormat="1" ht="11.45" customHeight="1" thickBot="1" x14ac:dyDescent="0.25">
      <c r="A44" s="281">
        <v>52</v>
      </c>
      <c r="B44" s="746" t="s">
        <v>467</v>
      </c>
      <c r="C44" s="774"/>
      <c r="D44" s="282">
        <v>30000</v>
      </c>
      <c r="E44" s="283">
        <v>30000</v>
      </c>
      <c r="F44" s="283">
        <v>0</v>
      </c>
      <c r="G44" s="283">
        <v>0</v>
      </c>
      <c r="H44" s="283">
        <v>0</v>
      </c>
      <c r="I44" s="219"/>
      <c r="J44" s="220"/>
      <c r="K44" s="220"/>
    </row>
    <row r="45" spans="1:11" s="221" customFormat="1" ht="11.45" customHeight="1" thickBot="1" x14ac:dyDescent="0.25">
      <c r="A45" s="284">
        <v>521</v>
      </c>
      <c r="B45" s="733" t="s">
        <v>323</v>
      </c>
      <c r="C45" s="775"/>
      <c r="D45" s="285">
        <v>0</v>
      </c>
      <c r="E45" s="286">
        <v>0</v>
      </c>
      <c r="F45" s="286">
        <v>0</v>
      </c>
      <c r="G45" s="286">
        <v>0</v>
      </c>
      <c r="H45" s="286">
        <v>0</v>
      </c>
      <c r="I45" s="219"/>
      <c r="J45" s="220"/>
      <c r="K45" s="220"/>
    </row>
    <row r="46" spans="1:11" s="221" customFormat="1" ht="11.45" customHeight="1" thickBot="1" x14ac:dyDescent="0.25">
      <c r="A46" s="287">
        <v>521</v>
      </c>
      <c r="B46" s="288"/>
      <c r="C46" s="289" t="s">
        <v>323</v>
      </c>
      <c r="D46" s="290">
        <v>0</v>
      </c>
      <c r="E46" s="249"/>
      <c r="F46" s="250"/>
      <c r="G46" s="250"/>
      <c r="H46" s="251"/>
      <c r="I46" s="219"/>
      <c r="J46" s="220"/>
      <c r="K46" s="220"/>
    </row>
    <row r="47" spans="1:11" s="221" customFormat="1" ht="11.45" customHeight="1" thickBot="1" x14ac:dyDescent="0.25">
      <c r="A47" s="284">
        <v>524</v>
      </c>
      <c r="B47" s="733" t="s">
        <v>324</v>
      </c>
      <c r="C47" s="775"/>
      <c r="D47" s="285">
        <v>0</v>
      </c>
      <c r="E47" s="286">
        <v>0</v>
      </c>
      <c r="F47" s="286">
        <v>0</v>
      </c>
      <c r="G47" s="286">
        <v>0</v>
      </c>
      <c r="H47" s="286">
        <v>0</v>
      </c>
      <c r="I47" s="219"/>
      <c r="J47" s="220"/>
      <c r="K47" s="220"/>
    </row>
    <row r="48" spans="1:11" s="221" customFormat="1" ht="11.45" customHeight="1" thickBot="1" x14ac:dyDescent="0.25">
      <c r="A48" s="287">
        <v>524</v>
      </c>
      <c r="B48" s="288"/>
      <c r="C48" s="289" t="s">
        <v>324</v>
      </c>
      <c r="D48" s="290">
        <v>0</v>
      </c>
      <c r="E48" s="249"/>
      <c r="F48" s="250"/>
      <c r="G48" s="250"/>
      <c r="H48" s="251"/>
      <c r="I48" s="219"/>
      <c r="J48" s="220"/>
      <c r="K48" s="220"/>
    </row>
    <row r="49" spans="1:11" s="221" customFormat="1" ht="11.45" customHeight="1" thickBot="1" x14ac:dyDescent="0.25">
      <c r="A49" s="284">
        <v>525</v>
      </c>
      <c r="B49" s="733" t="s">
        <v>325</v>
      </c>
      <c r="C49" s="775"/>
      <c r="D49" s="285">
        <v>0</v>
      </c>
      <c r="E49" s="286">
        <v>0</v>
      </c>
      <c r="F49" s="286">
        <v>0</v>
      </c>
      <c r="G49" s="286">
        <v>0</v>
      </c>
      <c r="H49" s="286">
        <v>0</v>
      </c>
      <c r="I49" s="219"/>
      <c r="J49" s="220"/>
      <c r="K49" s="220"/>
    </row>
    <row r="50" spans="1:11" s="221" customFormat="1" ht="11.45" customHeight="1" x14ac:dyDescent="0.2">
      <c r="A50" s="287">
        <v>525</v>
      </c>
      <c r="B50" s="288"/>
      <c r="C50" s="289" t="s">
        <v>325</v>
      </c>
      <c r="D50" s="290">
        <v>0</v>
      </c>
      <c r="E50" s="249"/>
      <c r="F50" s="250"/>
      <c r="G50" s="250"/>
      <c r="H50" s="251"/>
      <c r="I50" s="219"/>
      <c r="J50" s="220"/>
      <c r="K50" s="220"/>
    </row>
    <row r="51" spans="1:11" s="221" customFormat="1" ht="11.45" customHeight="1" x14ac:dyDescent="0.2">
      <c r="A51" s="291">
        <v>527</v>
      </c>
      <c r="B51" s="748" t="s">
        <v>326</v>
      </c>
      <c r="C51" s="776"/>
      <c r="D51" s="292">
        <v>30000</v>
      </c>
      <c r="E51" s="293">
        <v>30000</v>
      </c>
      <c r="F51" s="293">
        <v>0</v>
      </c>
      <c r="G51" s="293">
        <v>0</v>
      </c>
      <c r="H51" s="293">
        <v>0</v>
      </c>
      <c r="I51" s="219"/>
      <c r="J51" s="220"/>
      <c r="K51" s="220"/>
    </row>
    <row r="52" spans="1:11" s="221" customFormat="1" ht="11.45" customHeight="1" x14ac:dyDescent="0.2">
      <c r="A52" s="287">
        <v>527</v>
      </c>
      <c r="B52" s="288"/>
      <c r="C52" s="289" t="s">
        <v>327</v>
      </c>
      <c r="D52" s="290">
        <v>0</v>
      </c>
      <c r="E52" s="249"/>
      <c r="F52" s="250"/>
      <c r="G52" s="250"/>
      <c r="H52" s="251"/>
      <c r="I52" s="219"/>
      <c r="J52" s="220"/>
      <c r="K52" s="220"/>
    </row>
    <row r="53" spans="1:11" s="221" customFormat="1" ht="11.45" customHeight="1" x14ac:dyDescent="0.2">
      <c r="A53" s="287">
        <v>527</v>
      </c>
      <c r="B53" s="288">
        <v>400</v>
      </c>
      <c r="C53" s="289" t="s">
        <v>328</v>
      </c>
      <c r="D53" s="290">
        <v>10000</v>
      </c>
      <c r="E53" s="249">
        <v>10000</v>
      </c>
      <c r="F53" s="250"/>
      <c r="G53" s="250"/>
      <c r="H53" s="251"/>
      <c r="I53" s="219"/>
      <c r="J53" s="220"/>
      <c r="K53" s="220"/>
    </row>
    <row r="54" spans="1:11" s="221" customFormat="1" ht="11.45" customHeight="1" x14ac:dyDescent="0.2">
      <c r="A54" s="287">
        <v>527</v>
      </c>
      <c r="B54" s="288">
        <v>500</v>
      </c>
      <c r="C54" s="289" t="s">
        <v>329</v>
      </c>
      <c r="D54" s="290">
        <v>0</v>
      </c>
      <c r="E54" s="249"/>
      <c r="F54" s="250"/>
      <c r="G54" s="250"/>
      <c r="H54" s="251"/>
      <c r="I54" s="219"/>
      <c r="J54" s="220"/>
      <c r="K54" s="220"/>
    </row>
    <row r="55" spans="1:11" s="221" customFormat="1" ht="11.45" customHeight="1" thickBot="1" x14ac:dyDescent="0.25">
      <c r="A55" s="287">
        <v>527</v>
      </c>
      <c r="B55" s="288">
        <v>600</v>
      </c>
      <c r="C55" s="289" t="s">
        <v>330</v>
      </c>
      <c r="D55" s="290">
        <v>20000</v>
      </c>
      <c r="E55" s="249">
        <v>20000</v>
      </c>
      <c r="F55" s="250"/>
      <c r="G55" s="250"/>
      <c r="H55" s="251"/>
      <c r="I55" s="219"/>
      <c r="J55" s="220"/>
      <c r="K55" s="220"/>
    </row>
    <row r="56" spans="1:11" s="221" customFormat="1" ht="11.45" customHeight="1" thickBot="1" x14ac:dyDescent="0.25">
      <c r="A56" s="284">
        <v>528</v>
      </c>
      <c r="B56" s="733" t="s">
        <v>331</v>
      </c>
      <c r="C56" s="775"/>
      <c r="D56" s="285">
        <v>0</v>
      </c>
      <c r="E56" s="286">
        <v>0</v>
      </c>
      <c r="F56" s="286">
        <v>0</v>
      </c>
      <c r="G56" s="286">
        <v>0</v>
      </c>
      <c r="H56" s="286">
        <v>0</v>
      </c>
      <c r="I56" s="219"/>
      <c r="J56" s="220"/>
      <c r="K56" s="220"/>
    </row>
    <row r="57" spans="1:11" s="221" customFormat="1" ht="11.45" customHeight="1" thickBot="1" x14ac:dyDescent="0.25">
      <c r="A57" s="287">
        <v>528</v>
      </c>
      <c r="B57" s="288"/>
      <c r="C57" s="289" t="s">
        <v>331</v>
      </c>
      <c r="D57" s="290">
        <v>0</v>
      </c>
      <c r="E57" s="249"/>
      <c r="F57" s="250"/>
      <c r="G57" s="250"/>
      <c r="H57" s="251"/>
      <c r="I57" s="219"/>
      <c r="J57" s="220"/>
      <c r="K57" s="220"/>
    </row>
    <row r="58" spans="1:11" s="221" customFormat="1" ht="11.45" customHeight="1" thickBot="1" x14ac:dyDescent="0.25">
      <c r="A58" s="228">
        <v>53</v>
      </c>
      <c r="B58" s="738" t="s">
        <v>468</v>
      </c>
      <c r="C58" s="770"/>
      <c r="D58" s="229">
        <v>0</v>
      </c>
      <c r="E58" s="230">
        <v>0</v>
      </c>
      <c r="F58" s="230">
        <v>0</v>
      </c>
      <c r="G58" s="230">
        <v>0</v>
      </c>
      <c r="H58" s="230">
        <v>0</v>
      </c>
      <c r="I58" s="219"/>
      <c r="J58" s="220"/>
      <c r="K58" s="220"/>
    </row>
    <row r="59" spans="1:11" s="221" customFormat="1" ht="11.45" customHeight="1" thickBot="1" x14ac:dyDescent="0.25">
      <c r="A59" s="233">
        <v>538</v>
      </c>
      <c r="B59" s="740" t="s">
        <v>333</v>
      </c>
      <c r="C59" s="771"/>
      <c r="D59" s="234">
        <v>0</v>
      </c>
      <c r="E59" s="259">
        <v>0</v>
      </c>
      <c r="F59" s="259">
        <v>0</v>
      </c>
      <c r="G59" s="259">
        <v>0</v>
      </c>
      <c r="H59" s="259">
        <v>0</v>
      </c>
      <c r="I59" s="219"/>
      <c r="J59" s="220"/>
      <c r="K59" s="220"/>
    </row>
    <row r="60" spans="1:11" s="221" customFormat="1" ht="11.45" customHeight="1" thickBot="1" x14ac:dyDescent="0.25">
      <c r="A60" s="294">
        <v>538</v>
      </c>
      <c r="B60" s="295"/>
      <c r="C60" s="296" t="s">
        <v>333</v>
      </c>
      <c r="D60" s="297">
        <v>0</v>
      </c>
      <c r="E60" s="249"/>
      <c r="F60" s="250"/>
      <c r="G60" s="250"/>
      <c r="H60" s="251"/>
      <c r="I60" s="219"/>
      <c r="J60" s="220"/>
      <c r="K60" s="220"/>
    </row>
    <row r="61" spans="1:11" s="221" customFormat="1" ht="11.45" customHeight="1" thickBot="1" x14ac:dyDescent="0.25">
      <c r="A61" s="262">
        <v>54</v>
      </c>
      <c r="B61" s="742" t="s">
        <v>469</v>
      </c>
      <c r="C61" s="772"/>
      <c r="D61" s="263">
        <v>30000</v>
      </c>
      <c r="E61" s="264">
        <v>30000</v>
      </c>
      <c r="F61" s="264">
        <v>0</v>
      </c>
      <c r="G61" s="264">
        <v>0</v>
      </c>
      <c r="H61" s="264">
        <v>0</v>
      </c>
      <c r="I61" s="219"/>
      <c r="J61" s="220"/>
      <c r="K61" s="220"/>
    </row>
    <row r="62" spans="1:11" s="221" customFormat="1" ht="11.45" customHeight="1" thickBot="1" x14ac:dyDescent="0.25">
      <c r="A62" s="265">
        <v>541</v>
      </c>
      <c r="B62" s="744" t="s">
        <v>335</v>
      </c>
      <c r="C62" s="773"/>
      <c r="D62" s="266">
        <v>0</v>
      </c>
      <c r="E62" s="267">
        <v>0</v>
      </c>
      <c r="F62" s="267">
        <v>0</v>
      </c>
      <c r="G62" s="267">
        <v>0</v>
      </c>
      <c r="H62" s="267">
        <v>0</v>
      </c>
      <c r="I62" s="219"/>
      <c r="J62" s="220"/>
      <c r="K62" s="220"/>
    </row>
    <row r="63" spans="1:11" s="221" customFormat="1" ht="11.45" customHeight="1" thickBot="1" x14ac:dyDescent="0.25">
      <c r="A63" s="272">
        <v>541</v>
      </c>
      <c r="B63" s="273"/>
      <c r="C63" s="274" t="s">
        <v>335</v>
      </c>
      <c r="D63" s="275">
        <v>0</v>
      </c>
      <c r="E63" s="298"/>
      <c r="F63" s="299"/>
      <c r="G63" s="299"/>
      <c r="H63" s="300"/>
      <c r="I63" s="219"/>
      <c r="J63" s="220"/>
      <c r="K63" s="220"/>
    </row>
    <row r="64" spans="1:11" s="221" customFormat="1" ht="11.45" customHeight="1" thickBot="1" x14ac:dyDescent="0.25">
      <c r="A64" s="265">
        <v>542</v>
      </c>
      <c r="B64" s="744" t="s">
        <v>336</v>
      </c>
      <c r="C64" s="773"/>
      <c r="D64" s="266">
        <v>0</v>
      </c>
      <c r="E64" s="267">
        <v>0</v>
      </c>
      <c r="F64" s="267">
        <v>0</v>
      </c>
      <c r="G64" s="267">
        <v>0</v>
      </c>
      <c r="H64" s="267">
        <v>0</v>
      </c>
      <c r="I64" s="219"/>
      <c r="J64" s="220"/>
      <c r="K64" s="220"/>
    </row>
    <row r="65" spans="1:11" s="221" customFormat="1" ht="11.45" customHeight="1" thickBot="1" x14ac:dyDescent="0.25">
      <c r="A65" s="272">
        <v>542</v>
      </c>
      <c r="B65" s="273"/>
      <c r="C65" s="274" t="s">
        <v>336</v>
      </c>
      <c r="D65" s="275">
        <v>0</v>
      </c>
      <c r="E65" s="249"/>
      <c r="F65" s="250"/>
      <c r="G65" s="250"/>
      <c r="H65" s="251"/>
      <c r="I65" s="219"/>
      <c r="J65" s="220"/>
      <c r="K65" s="220"/>
    </row>
    <row r="66" spans="1:11" s="221" customFormat="1" ht="11.45" customHeight="1" thickBot="1" x14ac:dyDescent="0.25">
      <c r="A66" s="265">
        <v>547</v>
      </c>
      <c r="B66" s="744" t="s">
        <v>337</v>
      </c>
      <c r="C66" s="773"/>
      <c r="D66" s="266">
        <v>0</v>
      </c>
      <c r="E66" s="267">
        <v>0</v>
      </c>
      <c r="F66" s="267">
        <v>0</v>
      </c>
      <c r="G66" s="267">
        <v>0</v>
      </c>
      <c r="H66" s="267">
        <v>0</v>
      </c>
      <c r="I66" s="219"/>
      <c r="J66" s="220"/>
      <c r="K66" s="220"/>
    </row>
    <row r="67" spans="1:11" s="221" customFormat="1" ht="11.45" customHeight="1" x14ac:dyDescent="0.2">
      <c r="A67" s="272">
        <v>547</v>
      </c>
      <c r="B67" s="273"/>
      <c r="C67" s="274" t="s">
        <v>337</v>
      </c>
      <c r="D67" s="275">
        <v>0</v>
      </c>
      <c r="E67" s="249"/>
      <c r="F67" s="250"/>
      <c r="G67" s="250"/>
      <c r="H67" s="251"/>
      <c r="I67" s="219"/>
      <c r="J67" s="220"/>
      <c r="K67" s="220"/>
    </row>
    <row r="68" spans="1:11" s="221" customFormat="1" ht="11.45" customHeight="1" x14ac:dyDescent="0.2">
      <c r="A68" s="301">
        <v>549</v>
      </c>
      <c r="B68" s="750" t="s">
        <v>338</v>
      </c>
      <c r="C68" s="777"/>
      <c r="D68" s="302">
        <v>30000</v>
      </c>
      <c r="E68" s="303">
        <v>30000</v>
      </c>
      <c r="F68" s="303">
        <v>0</v>
      </c>
      <c r="G68" s="303">
        <v>0</v>
      </c>
      <c r="H68" s="303">
        <v>0</v>
      </c>
      <c r="I68" s="219"/>
      <c r="J68" s="220"/>
      <c r="K68" s="220"/>
    </row>
    <row r="69" spans="1:11" s="221" customFormat="1" ht="11.45" customHeight="1" thickBot="1" x14ac:dyDescent="0.25">
      <c r="A69" s="272">
        <v>549</v>
      </c>
      <c r="B69" s="273">
        <v>320</v>
      </c>
      <c r="C69" s="274" t="s">
        <v>339</v>
      </c>
      <c r="D69" s="275">
        <v>30000</v>
      </c>
      <c r="E69" s="249">
        <v>30000</v>
      </c>
      <c r="F69" s="250"/>
      <c r="G69" s="250"/>
      <c r="H69" s="251"/>
      <c r="I69" s="219"/>
      <c r="J69" s="220"/>
      <c r="K69" s="220"/>
    </row>
    <row r="70" spans="1:11" s="221" customFormat="1" ht="11.45" customHeight="1" thickBot="1" x14ac:dyDescent="0.25">
      <c r="A70" s="281">
        <v>55</v>
      </c>
      <c r="B70" s="746" t="s">
        <v>470</v>
      </c>
      <c r="C70" s="774"/>
      <c r="D70" s="282">
        <v>30000</v>
      </c>
      <c r="E70" s="283">
        <v>30000</v>
      </c>
      <c r="F70" s="283">
        <v>0</v>
      </c>
      <c r="G70" s="283">
        <v>0</v>
      </c>
      <c r="H70" s="283">
        <v>0</v>
      </c>
      <c r="I70" s="219"/>
      <c r="J70" s="220"/>
      <c r="K70" s="220"/>
    </row>
    <row r="71" spans="1:11" s="221" customFormat="1" ht="11.45" customHeight="1" thickBot="1" x14ac:dyDescent="0.25">
      <c r="A71" s="284">
        <v>551</v>
      </c>
      <c r="B71" s="733" t="s">
        <v>341</v>
      </c>
      <c r="C71" s="775"/>
      <c r="D71" s="285">
        <v>0</v>
      </c>
      <c r="E71" s="286">
        <v>0</v>
      </c>
      <c r="F71" s="286">
        <v>0</v>
      </c>
      <c r="G71" s="286">
        <v>0</v>
      </c>
      <c r="H71" s="286">
        <v>0</v>
      </c>
      <c r="I71" s="219"/>
      <c r="J71" s="220"/>
      <c r="K71" s="220"/>
    </row>
    <row r="72" spans="1:11" s="221" customFormat="1" ht="11.45" customHeight="1" thickBot="1" x14ac:dyDescent="0.25">
      <c r="A72" s="287">
        <v>551</v>
      </c>
      <c r="B72" s="288"/>
      <c r="C72" s="289" t="s">
        <v>341</v>
      </c>
      <c r="D72" s="290">
        <v>0</v>
      </c>
      <c r="E72" s="298"/>
      <c r="F72" s="299"/>
      <c r="G72" s="299"/>
      <c r="H72" s="300"/>
      <c r="I72" s="219"/>
      <c r="J72" s="220"/>
      <c r="K72" s="220"/>
    </row>
    <row r="73" spans="1:11" s="221" customFormat="1" ht="11.45" customHeight="1" thickBot="1" x14ac:dyDescent="0.25">
      <c r="A73" s="284">
        <v>556</v>
      </c>
      <c r="B73" s="733" t="s">
        <v>342</v>
      </c>
      <c r="C73" s="775"/>
      <c r="D73" s="285">
        <v>0</v>
      </c>
      <c r="E73" s="286">
        <v>0</v>
      </c>
      <c r="F73" s="286">
        <v>0</v>
      </c>
      <c r="G73" s="286">
        <v>0</v>
      </c>
      <c r="H73" s="286">
        <v>0</v>
      </c>
      <c r="I73" s="219"/>
      <c r="J73" s="220"/>
      <c r="K73" s="220"/>
    </row>
    <row r="74" spans="1:11" s="221" customFormat="1" ht="11.45" customHeight="1" x14ac:dyDescent="0.2">
      <c r="A74" s="287">
        <v>556</v>
      </c>
      <c r="B74" s="288"/>
      <c r="C74" s="289" t="s">
        <v>342</v>
      </c>
      <c r="D74" s="290">
        <v>0</v>
      </c>
      <c r="E74" s="298"/>
      <c r="F74" s="299"/>
      <c r="G74" s="299"/>
      <c r="H74" s="300"/>
      <c r="I74" s="219"/>
      <c r="J74" s="220"/>
      <c r="K74" s="220"/>
    </row>
    <row r="75" spans="1:11" s="221" customFormat="1" ht="11.45" customHeight="1" x14ac:dyDescent="0.2">
      <c r="A75" s="291">
        <v>558</v>
      </c>
      <c r="B75" s="748" t="s">
        <v>343</v>
      </c>
      <c r="C75" s="776"/>
      <c r="D75" s="292">
        <v>30000</v>
      </c>
      <c r="E75" s="293">
        <v>30000</v>
      </c>
      <c r="F75" s="293">
        <v>0</v>
      </c>
      <c r="G75" s="293">
        <v>0</v>
      </c>
      <c r="H75" s="293">
        <v>0</v>
      </c>
      <c r="I75" s="219"/>
      <c r="J75" s="220"/>
      <c r="K75" s="220"/>
    </row>
    <row r="76" spans="1:11" s="221" customFormat="1" ht="11.45" customHeight="1" x14ac:dyDescent="0.2">
      <c r="A76" s="304">
        <v>558</v>
      </c>
      <c r="B76" s="305">
        <v>300</v>
      </c>
      <c r="C76" s="306" t="s">
        <v>344</v>
      </c>
      <c r="D76" s="307">
        <v>0</v>
      </c>
      <c r="E76" s="249"/>
      <c r="F76" s="250"/>
      <c r="G76" s="250"/>
      <c r="H76" s="251"/>
      <c r="I76" s="219"/>
      <c r="J76" s="220"/>
      <c r="K76" s="220"/>
    </row>
    <row r="77" spans="1:11" s="221" customFormat="1" ht="11.45" customHeight="1" thickBot="1" x14ac:dyDescent="0.25">
      <c r="A77" s="308">
        <v>558</v>
      </c>
      <c r="B77" s="309">
        <v>330</v>
      </c>
      <c r="C77" s="310" t="s">
        <v>345</v>
      </c>
      <c r="D77" s="311">
        <v>30000</v>
      </c>
      <c r="E77" s="249">
        <v>30000</v>
      </c>
      <c r="F77" s="250"/>
      <c r="G77" s="250">
        <v>0</v>
      </c>
      <c r="H77" s="251"/>
      <c r="I77" s="219"/>
      <c r="J77" s="220"/>
      <c r="K77" s="220"/>
    </row>
    <row r="78" spans="1:11" s="221" customFormat="1" ht="11.45" customHeight="1" thickBot="1" x14ac:dyDescent="0.25">
      <c r="A78" s="228">
        <v>56</v>
      </c>
      <c r="B78" s="738" t="s">
        <v>471</v>
      </c>
      <c r="C78" s="770"/>
      <c r="D78" s="229">
        <v>0</v>
      </c>
      <c r="E78" s="230">
        <v>0</v>
      </c>
      <c r="F78" s="230">
        <v>0</v>
      </c>
      <c r="G78" s="230">
        <v>0</v>
      </c>
      <c r="H78" s="230">
        <v>0</v>
      </c>
      <c r="I78" s="219"/>
      <c r="J78" s="220"/>
      <c r="K78" s="220"/>
    </row>
    <row r="79" spans="1:11" s="221" customFormat="1" ht="11.45" customHeight="1" thickBot="1" x14ac:dyDescent="0.25">
      <c r="A79" s="233">
        <v>569</v>
      </c>
      <c r="B79" s="740" t="s">
        <v>347</v>
      </c>
      <c r="C79" s="771"/>
      <c r="D79" s="234">
        <v>0</v>
      </c>
      <c r="E79" s="259">
        <v>0</v>
      </c>
      <c r="F79" s="259">
        <v>0</v>
      </c>
      <c r="G79" s="259">
        <v>0</v>
      </c>
      <c r="H79" s="259">
        <v>0</v>
      </c>
      <c r="I79" s="219"/>
      <c r="J79" s="220"/>
      <c r="K79" s="220"/>
    </row>
    <row r="80" spans="1:11" s="221" customFormat="1" ht="11.45" customHeight="1" thickBot="1" x14ac:dyDescent="0.25">
      <c r="A80" s="294">
        <v>569</v>
      </c>
      <c r="B80" s="295"/>
      <c r="C80" s="296" t="s">
        <v>347</v>
      </c>
      <c r="D80" s="297">
        <v>0</v>
      </c>
      <c r="E80" s="249"/>
      <c r="F80" s="250"/>
      <c r="G80" s="250"/>
      <c r="H80" s="251"/>
      <c r="I80" s="219"/>
      <c r="J80" s="220"/>
      <c r="K80" s="220"/>
    </row>
    <row r="81" spans="1:11" s="221" customFormat="1" ht="11.45" customHeight="1" thickBot="1" x14ac:dyDescent="0.25">
      <c r="A81" s="262">
        <v>59</v>
      </c>
      <c r="B81" s="742" t="s">
        <v>472</v>
      </c>
      <c r="C81" s="772"/>
      <c r="D81" s="263">
        <v>0</v>
      </c>
      <c r="E81" s="264">
        <v>0</v>
      </c>
      <c r="F81" s="264">
        <v>0</v>
      </c>
      <c r="G81" s="264">
        <v>0</v>
      </c>
      <c r="H81" s="264">
        <v>0</v>
      </c>
      <c r="I81" s="219"/>
      <c r="J81" s="220"/>
      <c r="K81" s="220"/>
    </row>
    <row r="82" spans="1:11" s="221" customFormat="1" ht="11.45" customHeight="1" thickBot="1" x14ac:dyDescent="0.25">
      <c r="A82" s="265">
        <v>591</v>
      </c>
      <c r="B82" s="744" t="s">
        <v>349</v>
      </c>
      <c r="C82" s="773"/>
      <c r="D82" s="266">
        <v>0</v>
      </c>
      <c r="E82" s="267">
        <v>0</v>
      </c>
      <c r="F82" s="267">
        <v>0</v>
      </c>
      <c r="G82" s="267">
        <v>0</v>
      </c>
      <c r="H82" s="267">
        <v>0</v>
      </c>
      <c r="I82" s="219"/>
      <c r="J82" s="220"/>
      <c r="K82" s="220"/>
    </row>
    <row r="83" spans="1:11" s="221" customFormat="1" ht="11.45" customHeight="1" thickBot="1" x14ac:dyDescent="0.25">
      <c r="A83" s="268">
        <v>591</v>
      </c>
      <c r="B83" s="269">
        <v>300</v>
      </c>
      <c r="C83" s="270" t="s">
        <v>349</v>
      </c>
      <c r="D83" s="271">
        <v>0</v>
      </c>
      <c r="E83" s="312"/>
      <c r="F83" s="313"/>
      <c r="G83" s="313"/>
      <c r="H83" s="314"/>
      <c r="I83" s="219"/>
      <c r="J83" s="220"/>
      <c r="K83" s="220"/>
    </row>
    <row r="84" spans="1:11" s="221" customFormat="1" ht="11.45" customHeight="1" thickBot="1" x14ac:dyDescent="0.25">
      <c r="A84" s="265">
        <v>595</v>
      </c>
      <c r="B84" s="744" t="s">
        <v>350</v>
      </c>
      <c r="C84" s="773"/>
      <c r="D84" s="266">
        <v>0</v>
      </c>
      <c r="E84" s="267">
        <v>0</v>
      </c>
      <c r="F84" s="267">
        <v>0</v>
      </c>
      <c r="G84" s="267">
        <v>0</v>
      </c>
      <c r="H84" s="267">
        <v>0</v>
      </c>
      <c r="I84" s="219"/>
      <c r="J84" s="220"/>
      <c r="K84" s="220"/>
    </row>
    <row r="85" spans="1:11" s="221" customFormat="1" ht="11.45" customHeight="1" thickBot="1" x14ac:dyDescent="0.25">
      <c r="A85" s="315">
        <v>595</v>
      </c>
      <c r="B85" s="316">
        <v>300</v>
      </c>
      <c r="C85" s="317" t="s">
        <v>350</v>
      </c>
      <c r="D85" s="318">
        <v>0</v>
      </c>
      <c r="E85" s="256"/>
      <c r="F85" s="257"/>
      <c r="G85" s="257"/>
      <c r="H85" s="258"/>
      <c r="I85" s="219"/>
      <c r="J85" s="220"/>
      <c r="K85" s="220"/>
    </row>
    <row r="86" spans="1:11" s="221" customFormat="1" ht="11.45" customHeight="1" x14ac:dyDescent="0.2">
      <c r="A86" s="319"/>
      <c r="B86" s="319"/>
      <c r="C86" s="219"/>
      <c r="D86" s="320"/>
      <c r="E86" s="321"/>
      <c r="F86" s="321"/>
      <c r="G86" s="321"/>
      <c r="H86" s="321"/>
      <c r="I86" s="219"/>
      <c r="J86" s="220"/>
      <c r="K86" s="220"/>
    </row>
    <row r="87" spans="1:11" s="221" customFormat="1" ht="11.45" customHeight="1" x14ac:dyDescent="0.2">
      <c r="A87" s="319"/>
      <c r="B87" s="319"/>
      <c r="C87" s="219"/>
      <c r="D87" s="320"/>
      <c r="E87" s="321"/>
      <c r="F87" s="321"/>
      <c r="G87" s="321"/>
      <c r="H87" s="321"/>
      <c r="I87" s="219"/>
      <c r="J87" s="220"/>
      <c r="K87" s="220"/>
    </row>
    <row r="88" spans="1:11" s="221" customFormat="1" ht="11.45" customHeight="1" x14ac:dyDescent="0.2">
      <c r="A88" s="319"/>
      <c r="B88" s="319"/>
      <c r="C88" s="219"/>
      <c r="D88" s="320"/>
      <c r="E88" s="321"/>
      <c r="F88" s="321"/>
      <c r="G88" s="321"/>
      <c r="H88" s="321"/>
      <c r="I88" s="219"/>
      <c r="J88" s="220"/>
      <c r="K88" s="220"/>
    </row>
    <row r="89" spans="1:11" s="221" customFormat="1" ht="11.45" customHeight="1" x14ac:dyDescent="0.2">
      <c r="A89" s="322" t="s">
        <v>351</v>
      </c>
      <c r="B89" s="323"/>
      <c r="C89" s="324" t="s">
        <v>352</v>
      </c>
      <c r="D89" s="323" t="s">
        <v>353</v>
      </c>
      <c r="E89" s="325"/>
      <c r="F89" s="326" t="s">
        <v>354</v>
      </c>
      <c r="G89" s="327" t="s">
        <v>522</v>
      </c>
      <c r="J89" s="220"/>
      <c r="K89" s="220"/>
    </row>
    <row r="90" spans="1:11" ht="7.5" customHeight="1" x14ac:dyDescent="0.25"/>
    <row r="91" spans="1:11" s="221" customFormat="1" ht="11.45" customHeight="1" x14ac:dyDescent="0.2">
      <c r="A91" s="322" t="s">
        <v>355</v>
      </c>
      <c r="B91" s="323"/>
      <c r="C91" s="324" t="s">
        <v>352</v>
      </c>
      <c r="D91" s="323" t="s">
        <v>353</v>
      </c>
      <c r="E91" s="219"/>
      <c r="F91" s="219"/>
      <c r="G91" s="219"/>
      <c r="H91" s="219"/>
      <c r="I91" s="220"/>
      <c r="J91" s="220"/>
      <c r="K91" s="220"/>
    </row>
    <row r="92" spans="1:11" s="221" customFormat="1" ht="7.5" customHeight="1" x14ac:dyDescent="0.2">
      <c r="B92" s="220"/>
      <c r="C92" s="220"/>
      <c r="D92" s="220"/>
      <c r="E92" s="220"/>
      <c r="F92" s="220"/>
      <c r="G92" s="220"/>
      <c r="H92" s="220"/>
      <c r="I92" s="220"/>
      <c r="J92" s="220"/>
      <c r="K92" s="220"/>
    </row>
    <row r="93" spans="1:11" s="221" customFormat="1" ht="11.25" x14ac:dyDescent="0.2">
      <c r="A93" s="328" t="s">
        <v>356</v>
      </c>
      <c r="B93" s="220"/>
      <c r="C93" s="329" t="s">
        <v>357</v>
      </c>
      <c r="D93" s="220"/>
      <c r="E93" s="220"/>
      <c r="F93" s="220"/>
      <c r="G93" s="220"/>
      <c r="H93" s="220"/>
      <c r="I93" s="220"/>
      <c r="J93" s="220"/>
      <c r="K93" s="220"/>
    </row>
    <row r="94" spans="1:11" x14ac:dyDescent="0.25">
      <c r="A94" s="220"/>
      <c r="B94" s="220"/>
      <c r="C94" s="220"/>
      <c r="D94" s="220"/>
      <c r="E94" s="220"/>
      <c r="F94" s="220"/>
      <c r="G94" s="220"/>
      <c r="H94" s="220"/>
    </row>
  </sheetData>
  <protectedRanges>
    <protectedRange sqref="B70 C85:C88 B78 B81 C80 C83 C76:C77 C69" name="Oblast3_1"/>
    <protectedRange sqref="C5" name="Oblast2"/>
  </protectedRanges>
  <mergeCells count="1">
    <mergeCell ref="B2:G2"/>
  </mergeCells>
  <dataValidations count="2">
    <dataValidation type="list" allowBlank="1" showInputMessage="1" showErrorMessage="1" sqref="B2:G2" xr:uid="{00000000-0002-0000-0A00-000000000000}">
      <formula1>Org</formula1>
    </dataValidation>
    <dataValidation type="list" allowBlank="1" showInputMessage="1" showErrorMessage="1" sqref="C91 C89" xr:uid="{00000000-0002-0000-0A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94"/>
  <sheetViews>
    <sheetView showGridLines="0" topLeftCell="A2" zoomScale="150" zoomScaleNormal="150" zoomScaleSheetLayoutView="110" workbookViewId="0">
      <selection activeCell="E6" sqref="E6"/>
    </sheetView>
  </sheetViews>
  <sheetFormatPr defaultColWidth="9.140625" defaultRowHeight="15" x14ac:dyDescent="0.25"/>
  <cols>
    <col min="1" max="1" width="4.42578125" style="216" customWidth="1"/>
    <col min="2" max="2" width="5" style="216" customWidth="1"/>
    <col min="3" max="3" width="33.85546875" style="216" customWidth="1"/>
    <col min="4" max="8" width="8.42578125" style="216" customWidth="1"/>
    <col min="9" max="16384" width="9.140625" style="216"/>
  </cols>
  <sheetData>
    <row r="1" spans="1:11" x14ac:dyDescent="0.25">
      <c r="A1" s="211"/>
      <c r="B1" s="211"/>
      <c r="C1" s="212" t="s">
        <v>270</v>
      </c>
      <c r="D1" s="211"/>
      <c r="E1" s="213" t="s">
        <v>271</v>
      </c>
      <c r="F1" s="214">
        <v>2023</v>
      </c>
      <c r="G1" s="211"/>
      <c r="H1" s="215" t="s">
        <v>272</v>
      </c>
    </row>
    <row r="2" spans="1:11" s="221" customFormat="1" ht="11.45" customHeight="1" x14ac:dyDescent="0.2">
      <c r="A2" s="217"/>
      <c r="B2" s="1155" t="s">
        <v>473</v>
      </c>
      <c r="C2" s="1155"/>
      <c r="D2" s="1155"/>
      <c r="E2" s="1155"/>
      <c r="F2" s="1155"/>
      <c r="G2" s="1155"/>
      <c r="H2" s="218"/>
      <c r="I2" s="219"/>
      <c r="J2" s="220"/>
      <c r="K2" s="220"/>
    </row>
    <row r="3" spans="1:11" s="221" customFormat="1" ht="11.45" customHeight="1" thickBot="1" x14ac:dyDescent="0.25">
      <c r="A3" s="217"/>
      <c r="B3" s="217"/>
      <c r="C3" s="217" t="s">
        <v>274</v>
      </c>
      <c r="D3" s="217"/>
      <c r="E3" s="217"/>
      <c r="F3" s="217"/>
      <c r="G3" s="217"/>
      <c r="H3" s="222" t="s">
        <v>275</v>
      </c>
      <c r="I3" s="219"/>
      <c r="J3" s="220"/>
      <c r="K3" s="220"/>
    </row>
    <row r="4" spans="1:11" s="221" customFormat="1" ht="11.45" customHeight="1" x14ac:dyDescent="0.2">
      <c r="A4" s="721"/>
      <c r="B4" s="723" t="s">
        <v>276</v>
      </c>
      <c r="C4" s="725" t="s">
        <v>277</v>
      </c>
      <c r="D4" s="727" t="s">
        <v>278</v>
      </c>
      <c r="E4" s="729" t="s">
        <v>279</v>
      </c>
      <c r="F4" s="723" t="s">
        <v>280</v>
      </c>
      <c r="G4" s="723"/>
      <c r="H4" s="731"/>
      <c r="I4" s="219"/>
      <c r="J4" s="220"/>
      <c r="K4" s="220"/>
    </row>
    <row r="5" spans="1:11" s="221" customFormat="1" ht="11.45" customHeight="1" thickBot="1" x14ac:dyDescent="0.25">
      <c r="A5" s="722"/>
      <c r="B5" s="724"/>
      <c r="C5" s="726"/>
      <c r="D5" s="728"/>
      <c r="E5" s="730"/>
      <c r="F5" s="724" t="s">
        <v>281</v>
      </c>
      <c r="G5" s="724" t="s">
        <v>282</v>
      </c>
      <c r="H5" s="223" t="s">
        <v>283</v>
      </c>
      <c r="I5" s="219"/>
      <c r="J5" s="220"/>
      <c r="K5" s="220"/>
    </row>
    <row r="6" spans="1:11" s="221" customFormat="1" ht="11.45" customHeight="1" thickBot="1" x14ac:dyDescent="0.25">
      <c r="A6" s="734" t="s">
        <v>284</v>
      </c>
      <c r="B6" s="735"/>
      <c r="C6" s="736"/>
      <c r="D6" s="224">
        <v>2859000</v>
      </c>
      <c r="E6" s="225">
        <v>2789000</v>
      </c>
      <c r="F6" s="226">
        <v>70000</v>
      </c>
      <c r="G6" s="226">
        <v>0</v>
      </c>
      <c r="H6" s="227">
        <v>0</v>
      </c>
      <c r="I6" s="219"/>
      <c r="J6" s="220"/>
      <c r="K6" s="220"/>
    </row>
    <row r="7" spans="1:11" s="221" customFormat="1" ht="11.45" customHeight="1" thickBot="1" x14ac:dyDescent="0.25">
      <c r="A7" s="228">
        <v>50</v>
      </c>
      <c r="B7" s="737" t="s">
        <v>465</v>
      </c>
      <c r="C7" s="738"/>
      <c r="D7" s="229">
        <v>1568000</v>
      </c>
      <c r="E7" s="230">
        <v>1498000</v>
      </c>
      <c r="F7" s="231">
        <v>70000</v>
      </c>
      <c r="G7" s="231">
        <v>0</v>
      </c>
      <c r="H7" s="232">
        <v>0</v>
      </c>
      <c r="I7" s="219"/>
      <c r="J7" s="220"/>
      <c r="K7" s="220"/>
    </row>
    <row r="8" spans="1:11" s="221" customFormat="1" ht="11.45" customHeight="1" thickBot="1" x14ac:dyDescent="0.25">
      <c r="A8" s="233">
        <v>501</v>
      </c>
      <c r="B8" s="739" t="s">
        <v>286</v>
      </c>
      <c r="C8" s="740"/>
      <c r="D8" s="234">
        <v>398000</v>
      </c>
      <c r="E8" s="235">
        <v>328000</v>
      </c>
      <c r="F8" s="236">
        <v>70000</v>
      </c>
      <c r="G8" s="236">
        <v>0</v>
      </c>
      <c r="H8" s="237">
        <v>0</v>
      </c>
      <c r="I8" s="219"/>
      <c r="J8" s="220"/>
      <c r="K8" s="220"/>
    </row>
    <row r="9" spans="1:11" s="221" customFormat="1" ht="11.45" customHeight="1" x14ac:dyDescent="0.2">
      <c r="A9" s="238">
        <v>501</v>
      </c>
      <c r="B9" s="239">
        <v>310</v>
      </c>
      <c r="C9" s="240" t="s">
        <v>287</v>
      </c>
      <c r="D9" s="241">
        <v>280000</v>
      </c>
      <c r="E9" s="242">
        <v>210000</v>
      </c>
      <c r="F9" s="243">
        <v>70000</v>
      </c>
      <c r="G9" s="243"/>
      <c r="H9" s="244"/>
      <c r="I9" s="219"/>
      <c r="J9" s="220"/>
      <c r="K9" s="220"/>
    </row>
    <row r="10" spans="1:11" s="221" customFormat="1" ht="11.45" customHeight="1" x14ac:dyDescent="0.2">
      <c r="A10" s="245">
        <v>501</v>
      </c>
      <c r="B10" s="246">
        <v>320</v>
      </c>
      <c r="C10" s="247" t="s">
        <v>288</v>
      </c>
      <c r="D10" s="248">
        <v>30000</v>
      </c>
      <c r="E10" s="249">
        <v>30000</v>
      </c>
      <c r="F10" s="250"/>
      <c r="G10" s="250"/>
      <c r="H10" s="251"/>
      <c r="I10" s="219"/>
      <c r="J10" s="220"/>
      <c r="K10" s="220"/>
    </row>
    <row r="11" spans="1:11" s="221" customFormat="1" ht="11.45" customHeight="1" x14ac:dyDescent="0.2">
      <c r="A11" s="245">
        <v>501</v>
      </c>
      <c r="B11" s="246">
        <v>330</v>
      </c>
      <c r="C11" s="247" t="s">
        <v>289</v>
      </c>
      <c r="D11" s="248">
        <v>15000</v>
      </c>
      <c r="E11" s="249">
        <v>15000</v>
      </c>
      <c r="F11" s="250"/>
      <c r="G11" s="250"/>
      <c r="H11" s="251"/>
      <c r="I11" s="219"/>
      <c r="J11" s="220"/>
      <c r="K11" s="220"/>
    </row>
    <row r="12" spans="1:11" s="221" customFormat="1" ht="11.45" customHeight="1" x14ac:dyDescent="0.2">
      <c r="A12" s="245">
        <v>501</v>
      </c>
      <c r="B12" s="246">
        <v>340</v>
      </c>
      <c r="C12" s="247" t="s">
        <v>290</v>
      </c>
      <c r="D12" s="248">
        <v>18000</v>
      </c>
      <c r="E12" s="249">
        <v>18000</v>
      </c>
      <c r="F12" s="250"/>
      <c r="G12" s="250"/>
      <c r="H12" s="251"/>
      <c r="I12" s="219"/>
      <c r="J12" s="220"/>
      <c r="K12" s="220"/>
    </row>
    <row r="13" spans="1:11" s="221" customFormat="1" ht="11.45" customHeight="1" x14ac:dyDescent="0.2">
      <c r="A13" s="245">
        <v>501</v>
      </c>
      <c r="B13" s="246">
        <v>360</v>
      </c>
      <c r="C13" s="247" t="s">
        <v>291</v>
      </c>
      <c r="D13" s="248">
        <v>0</v>
      </c>
      <c r="E13" s="249"/>
      <c r="F13" s="250"/>
      <c r="G13" s="250"/>
      <c r="H13" s="251"/>
      <c r="I13" s="219"/>
      <c r="J13" s="220"/>
      <c r="K13" s="220"/>
    </row>
    <row r="14" spans="1:11" s="221" customFormat="1" ht="11.45" customHeight="1" x14ac:dyDescent="0.2">
      <c r="A14" s="245">
        <v>501</v>
      </c>
      <c r="B14" s="246">
        <v>370</v>
      </c>
      <c r="C14" s="247" t="s">
        <v>292</v>
      </c>
      <c r="D14" s="248">
        <v>0</v>
      </c>
      <c r="E14" s="249"/>
      <c r="F14" s="250"/>
      <c r="G14" s="250"/>
      <c r="H14" s="251"/>
      <c r="I14" s="219"/>
      <c r="J14" s="220"/>
      <c r="K14" s="220"/>
    </row>
    <row r="15" spans="1:11" s="221" customFormat="1" ht="11.45" customHeight="1" x14ac:dyDescent="0.2">
      <c r="A15" s="245">
        <v>501</v>
      </c>
      <c r="B15" s="246">
        <v>380</v>
      </c>
      <c r="C15" s="247" t="s">
        <v>293</v>
      </c>
      <c r="D15" s="248">
        <v>55000</v>
      </c>
      <c r="E15" s="249">
        <v>55000</v>
      </c>
      <c r="F15" s="250"/>
      <c r="G15" s="250"/>
      <c r="H15" s="251"/>
      <c r="I15" s="219"/>
      <c r="J15" s="220"/>
      <c r="K15" s="220"/>
    </row>
    <row r="16" spans="1:11" s="221" customFormat="1" ht="11.45" customHeight="1" thickBot="1" x14ac:dyDescent="0.25">
      <c r="A16" s="252">
        <v>501</v>
      </c>
      <c r="B16" s="253">
        <v>390</v>
      </c>
      <c r="C16" s="254" t="s">
        <v>294</v>
      </c>
      <c r="D16" s="255">
        <v>0</v>
      </c>
      <c r="E16" s="256"/>
      <c r="F16" s="257"/>
      <c r="G16" s="257"/>
      <c r="H16" s="258"/>
      <c r="I16" s="219"/>
      <c r="J16" s="220"/>
      <c r="K16" s="220"/>
    </row>
    <row r="17" spans="1:11" s="221" customFormat="1" ht="11.45" customHeight="1" thickBot="1" x14ac:dyDescent="0.25">
      <c r="A17" s="233">
        <v>502</v>
      </c>
      <c r="B17" s="739" t="s">
        <v>295</v>
      </c>
      <c r="C17" s="740"/>
      <c r="D17" s="234">
        <v>1170000</v>
      </c>
      <c r="E17" s="259">
        <v>1170000</v>
      </c>
      <c r="F17" s="260">
        <v>0</v>
      </c>
      <c r="G17" s="260">
        <v>0</v>
      </c>
      <c r="H17" s="261">
        <v>0</v>
      </c>
      <c r="I17" s="219"/>
      <c r="J17" s="220"/>
      <c r="K17" s="220"/>
    </row>
    <row r="18" spans="1:11" s="221" customFormat="1" ht="11.45" customHeight="1" x14ac:dyDescent="0.2">
      <c r="A18" s="238">
        <v>502</v>
      </c>
      <c r="B18" s="239">
        <v>310</v>
      </c>
      <c r="C18" s="240" t="s">
        <v>296</v>
      </c>
      <c r="D18" s="241">
        <v>330000</v>
      </c>
      <c r="E18" s="242">
        <v>330000</v>
      </c>
      <c r="F18" s="243"/>
      <c r="G18" s="243"/>
      <c r="H18" s="244"/>
      <c r="I18" s="219"/>
      <c r="J18" s="220"/>
      <c r="K18" s="220"/>
    </row>
    <row r="19" spans="1:11" s="221" customFormat="1" ht="11.45" customHeight="1" x14ac:dyDescent="0.2">
      <c r="A19" s="245">
        <v>502</v>
      </c>
      <c r="B19" s="246">
        <v>320</v>
      </c>
      <c r="C19" s="247" t="s">
        <v>297</v>
      </c>
      <c r="D19" s="248">
        <v>500000</v>
      </c>
      <c r="E19" s="249">
        <v>500000</v>
      </c>
      <c r="F19" s="250"/>
      <c r="G19" s="250"/>
      <c r="H19" s="251"/>
      <c r="I19" s="219"/>
      <c r="J19" s="220"/>
      <c r="K19" s="220"/>
    </row>
    <row r="20" spans="1:11" s="221" customFormat="1" ht="11.45" customHeight="1" x14ac:dyDescent="0.2">
      <c r="A20" s="245">
        <v>502</v>
      </c>
      <c r="B20" s="246">
        <v>330</v>
      </c>
      <c r="C20" s="247" t="s">
        <v>298</v>
      </c>
      <c r="D20" s="248">
        <v>240000</v>
      </c>
      <c r="E20" s="249">
        <v>240000</v>
      </c>
      <c r="F20" s="250"/>
      <c r="G20" s="250"/>
      <c r="H20" s="251"/>
      <c r="I20" s="219"/>
      <c r="J20" s="220"/>
      <c r="K20" s="220"/>
    </row>
    <row r="21" spans="1:11" s="221" customFormat="1" ht="11.45" customHeight="1" thickBot="1" x14ac:dyDescent="0.25">
      <c r="A21" s="252">
        <v>502</v>
      </c>
      <c r="B21" s="253">
        <v>340</v>
      </c>
      <c r="C21" s="254" t="s">
        <v>299</v>
      </c>
      <c r="D21" s="255">
        <v>100000</v>
      </c>
      <c r="E21" s="249">
        <v>100000</v>
      </c>
      <c r="F21" s="250"/>
      <c r="G21" s="250"/>
      <c r="H21" s="251"/>
      <c r="I21" s="219"/>
      <c r="J21" s="220"/>
      <c r="K21" s="220"/>
    </row>
    <row r="22" spans="1:11" s="221" customFormat="1" ht="11.45" customHeight="1" thickBot="1" x14ac:dyDescent="0.25">
      <c r="A22" s="262">
        <v>51</v>
      </c>
      <c r="B22" s="741" t="s">
        <v>466</v>
      </c>
      <c r="C22" s="742"/>
      <c r="D22" s="263">
        <v>951000</v>
      </c>
      <c r="E22" s="264">
        <v>951000</v>
      </c>
      <c r="F22" s="264">
        <v>0</v>
      </c>
      <c r="G22" s="264">
        <v>0</v>
      </c>
      <c r="H22" s="264">
        <v>0</v>
      </c>
      <c r="I22" s="219"/>
      <c r="J22" s="220"/>
      <c r="K22" s="220"/>
    </row>
    <row r="23" spans="1:11" s="221" customFormat="1" ht="11.45" customHeight="1" thickBot="1" x14ac:dyDescent="0.25">
      <c r="A23" s="265">
        <v>511</v>
      </c>
      <c r="B23" s="743" t="s">
        <v>301</v>
      </c>
      <c r="C23" s="744"/>
      <c r="D23" s="266">
        <v>180000</v>
      </c>
      <c r="E23" s="267">
        <v>180000</v>
      </c>
      <c r="F23" s="267">
        <v>0</v>
      </c>
      <c r="G23" s="267">
        <v>0</v>
      </c>
      <c r="H23" s="267">
        <v>0</v>
      </c>
      <c r="I23" s="219"/>
      <c r="J23" s="220"/>
      <c r="K23" s="220"/>
    </row>
    <row r="24" spans="1:11" s="221" customFormat="1" ht="11.45" customHeight="1" x14ac:dyDescent="0.2">
      <c r="A24" s="268">
        <v>511</v>
      </c>
      <c r="B24" s="269">
        <v>300</v>
      </c>
      <c r="C24" s="270" t="s">
        <v>302</v>
      </c>
      <c r="D24" s="271">
        <v>140000</v>
      </c>
      <c r="E24" s="249">
        <v>140000</v>
      </c>
      <c r="F24" s="250"/>
      <c r="G24" s="250"/>
      <c r="H24" s="251"/>
      <c r="I24" s="219"/>
      <c r="J24" s="220"/>
      <c r="K24" s="220"/>
    </row>
    <row r="25" spans="1:11" s="221" customFormat="1" ht="11.45" customHeight="1" thickBot="1" x14ac:dyDescent="0.25">
      <c r="A25" s="272">
        <v>511</v>
      </c>
      <c r="B25" s="273">
        <v>310</v>
      </c>
      <c r="C25" s="274" t="s">
        <v>303</v>
      </c>
      <c r="D25" s="275">
        <v>40000</v>
      </c>
      <c r="E25" s="249">
        <v>40000</v>
      </c>
      <c r="F25" s="250"/>
      <c r="G25" s="250"/>
      <c r="H25" s="251"/>
      <c r="I25" s="219"/>
      <c r="J25" s="220"/>
      <c r="K25" s="220"/>
    </row>
    <row r="26" spans="1:11" s="221" customFormat="1" ht="11.45" customHeight="1" thickBot="1" x14ac:dyDescent="0.25">
      <c r="A26" s="265">
        <v>512</v>
      </c>
      <c r="B26" s="743" t="s">
        <v>304</v>
      </c>
      <c r="C26" s="744"/>
      <c r="D26" s="266">
        <v>30000</v>
      </c>
      <c r="E26" s="267">
        <v>30000</v>
      </c>
      <c r="F26" s="267">
        <v>0</v>
      </c>
      <c r="G26" s="267">
        <v>0</v>
      </c>
      <c r="H26" s="267">
        <v>0</v>
      </c>
      <c r="I26" s="219"/>
      <c r="J26" s="220"/>
      <c r="K26" s="220"/>
    </row>
    <row r="27" spans="1:11" s="221" customFormat="1" ht="11.45" customHeight="1" thickBot="1" x14ac:dyDescent="0.25">
      <c r="A27" s="272">
        <v>512</v>
      </c>
      <c r="B27" s="273">
        <v>300</v>
      </c>
      <c r="C27" s="274" t="s">
        <v>305</v>
      </c>
      <c r="D27" s="275">
        <v>30000</v>
      </c>
      <c r="E27" s="249">
        <v>30000</v>
      </c>
      <c r="F27" s="250"/>
      <c r="G27" s="250"/>
      <c r="H27" s="251"/>
      <c r="I27" s="219"/>
      <c r="J27" s="220"/>
      <c r="K27" s="220"/>
    </row>
    <row r="28" spans="1:11" s="221" customFormat="1" ht="11.45" customHeight="1" thickBot="1" x14ac:dyDescent="0.25">
      <c r="A28" s="265">
        <v>513</v>
      </c>
      <c r="B28" s="743" t="s">
        <v>306</v>
      </c>
      <c r="C28" s="744"/>
      <c r="D28" s="266">
        <v>4000</v>
      </c>
      <c r="E28" s="267">
        <v>4000</v>
      </c>
      <c r="F28" s="267">
        <v>0</v>
      </c>
      <c r="G28" s="267">
        <v>0</v>
      </c>
      <c r="H28" s="267">
        <v>0</v>
      </c>
      <c r="I28" s="219"/>
      <c r="J28" s="220"/>
      <c r="K28" s="220"/>
    </row>
    <row r="29" spans="1:11" s="221" customFormat="1" ht="11.45" customHeight="1" thickBot="1" x14ac:dyDescent="0.25">
      <c r="A29" s="272">
        <v>513</v>
      </c>
      <c r="B29" s="273">
        <v>300</v>
      </c>
      <c r="C29" s="274" t="s">
        <v>307</v>
      </c>
      <c r="D29" s="275">
        <v>4000</v>
      </c>
      <c r="E29" s="249">
        <v>4000</v>
      </c>
      <c r="F29" s="250"/>
      <c r="G29" s="250"/>
      <c r="H29" s="251"/>
      <c r="I29" s="219"/>
      <c r="J29" s="220"/>
      <c r="K29" s="220"/>
    </row>
    <row r="30" spans="1:11" s="221" customFormat="1" ht="11.45" customHeight="1" thickBot="1" x14ac:dyDescent="0.25">
      <c r="A30" s="265">
        <v>518</v>
      </c>
      <c r="B30" s="743" t="s">
        <v>308</v>
      </c>
      <c r="C30" s="744"/>
      <c r="D30" s="266">
        <v>737000</v>
      </c>
      <c r="E30" s="267">
        <v>737000</v>
      </c>
      <c r="F30" s="267">
        <v>0</v>
      </c>
      <c r="G30" s="267">
        <v>0</v>
      </c>
      <c r="H30" s="267">
        <v>0</v>
      </c>
      <c r="I30" s="219"/>
      <c r="J30" s="220"/>
      <c r="K30" s="220"/>
    </row>
    <row r="31" spans="1:11" s="221" customFormat="1" ht="11.45" customHeight="1" x14ac:dyDescent="0.2">
      <c r="A31" s="272">
        <v>518</v>
      </c>
      <c r="B31" s="273">
        <v>310</v>
      </c>
      <c r="C31" s="274" t="s">
        <v>309</v>
      </c>
      <c r="D31" s="275">
        <v>30000</v>
      </c>
      <c r="E31" s="249">
        <v>30000</v>
      </c>
      <c r="F31" s="250"/>
      <c r="G31" s="250"/>
      <c r="H31" s="251"/>
      <c r="I31" s="219"/>
      <c r="J31" s="220"/>
      <c r="K31" s="220"/>
    </row>
    <row r="32" spans="1:11" s="221" customFormat="1" ht="11.45" customHeight="1" x14ac:dyDescent="0.2">
      <c r="A32" s="272">
        <v>518</v>
      </c>
      <c r="B32" s="273">
        <v>320</v>
      </c>
      <c r="C32" s="274" t="s">
        <v>310</v>
      </c>
      <c r="D32" s="275">
        <v>14000</v>
      </c>
      <c r="E32" s="249">
        <v>14000</v>
      </c>
      <c r="F32" s="250"/>
      <c r="G32" s="250"/>
      <c r="H32" s="251"/>
      <c r="I32" s="219"/>
      <c r="J32" s="220"/>
      <c r="K32" s="220"/>
    </row>
    <row r="33" spans="1:11" s="221" customFormat="1" ht="11.45" customHeight="1" x14ac:dyDescent="0.2">
      <c r="A33" s="272">
        <v>518</v>
      </c>
      <c r="B33" s="273">
        <v>330</v>
      </c>
      <c r="C33" s="274" t="s">
        <v>311</v>
      </c>
      <c r="D33" s="275">
        <v>4000</v>
      </c>
      <c r="E33" s="249">
        <v>4000</v>
      </c>
      <c r="F33" s="250"/>
      <c r="G33" s="250"/>
      <c r="H33" s="251"/>
      <c r="I33" s="219"/>
      <c r="J33" s="276"/>
      <c r="K33" s="220"/>
    </row>
    <row r="34" spans="1:11" s="221" customFormat="1" ht="11.45" customHeight="1" x14ac:dyDescent="0.2">
      <c r="A34" s="272">
        <v>518</v>
      </c>
      <c r="B34" s="273">
        <v>340</v>
      </c>
      <c r="C34" s="274" t="s">
        <v>312</v>
      </c>
      <c r="D34" s="275">
        <v>34000</v>
      </c>
      <c r="E34" s="249">
        <v>34000</v>
      </c>
      <c r="F34" s="250"/>
      <c r="G34" s="250"/>
      <c r="H34" s="251"/>
      <c r="I34" s="219"/>
      <c r="J34" s="220"/>
      <c r="K34" s="220"/>
    </row>
    <row r="35" spans="1:11" s="221" customFormat="1" ht="11.45" customHeight="1" x14ac:dyDescent="0.2">
      <c r="A35" s="272">
        <v>518</v>
      </c>
      <c r="B35" s="273">
        <v>350</v>
      </c>
      <c r="C35" s="274" t="s">
        <v>313</v>
      </c>
      <c r="D35" s="275">
        <v>270000</v>
      </c>
      <c r="E35" s="249">
        <v>270000</v>
      </c>
      <c r="F35" s="250"/>
      <c r="G35" s="250"/>
      <c r="H35" s="251"/>
      <c r="I35" s="219"/>
      <c r="J35" s="220"/>
      <c r="K35" s="220"/>
    </row>
    <row r="36" spans="1:11" s="221" customFormat="1" ht="11.45" customHeight="1" x14ac:dyDescent="0.2">
      <c r="A36" s="272">
        <v>518</v>
      </c>
      <c r="B36" s="273">
        <v>370</v>
      </c>
      <c r="C36" s="274" t="s">
        <v>314</v>
      </c>
      <c r="D36" s="275">
        <v>35000</v>
      </c>
      <c r="E36" s="249">
        <v>35000</v>
      </c>
      <c r="F36" s="250"/>
      <c r="G36" s="250"/>
      <c r="H36" s="251"/>
      <c r="I36" s="219"/>
      <c r="J36" s="220"/>
      <c r="K36" s="220"/>
    </row>
    <row r="37" spans="1:11" s="221" customFormat="1" ht="11.45" customHeight="1" x14ac:dyDescent="0.2">
      <c r="A37" s="272">
        <v>518</v>
      </c>
      <c r="B37" s="273">
        <v>400</v>
      </c>
      <c r="C37" s="274" t="s">
        <v>315</v>
      </c>
      <c r="D37" s="275">
        <v>11000</v>
      </c>
      <c r="E37" s="249">
        <v>11000</v>
      </c>
      <c r="F37" s="250"/>
      <c r="G37" s="250"/>
      <c r="H37" s="251"/>
      <c r="I37" s="219"/>
      <c r="J37" s="220"/>
      <c r="K37" s="220"/>
    </row>
    <row r="38" spans="1:11" s="221" customFormat="1" ht="11.45" customHeight="1" x14ac:dyDescent="0.2">
      <c r="A38" s="272">
        <v>518</v>
      </c>
      <c r="B38" s="273">
        <v>440</v>
      </c>
      <c r="C38" s="274" t="s">
        <v>316</v>
      </c>
      <c r="D38" s="275">
        <v>280000</v>
      </c>
      <c r="E38" s="249">
        <v>280000</v>
      </c>
      <c r="F38" s="250"/>
      <c r="G38" s="250"/>
      <c r="H38" s="251"/>
      <c r="I38" s="219"/>
      <c r="J38" s="220"/>
      <c r="K38" s="220"/>
    </row>
    <row r="39" spans="1:11" s="221" customFormat="1" ht="11.45" customHeight="1" x14ac:dyDescent="0.2">
      <c r="A39" s="272">
        <v>518</v>
      </c>
      <c r="B39" s="273">
        <v>450</v>
      </c>
      <c r="C39" s="274" t="s">
        <v>317</v>
      </c>
      <c r="D39" s="275">
        <v>0</v>
      </c>
      <c r="E39" s="249"/>
      <c r="F39" s="250"/>
      <c r="G39" s="250"/>
      <c r="H39" s="251"/>
      <c r="I39" s="219"/>
      <c r="J39" s="220"/>
      <c r="K39" s="220"/>
    </row>
    <row r="40" spans="1:11" s="221" customFormat="1" ht="11.45" customHeight="1" x14ac:dyDescent="0.2">
      <c r="A40" s="272">
        <v>518</v>
      </c>
      <c r="B40" s="273">
        <v>460</v>
      </c>
      <c r="C40" s="274" t="s">
        <v>318</v>
      </c>
      <c r="D40" s="275">
        <v>4000</v>
      </c>
      <c r="E40" s="249">
        <v>4000</v>
      </c>
      <c r="F40" s="250"/>
      <c r="G40" s="250"/>
      <c r="H40" s="251"/>
      <c r="I40" s="219"/>
      <c r="J40" s="220"/>
      <c r="K40" s="220"/>
    </row>
    <row r="41" spans="1:11" s="221" customFormat="1" ht="11.45" customHeight="1" x14ac:dyDescent="0.2">
      <c r="A41" s="272">
        <v>518</v>
      </c>
      <c r="B41" s="273">
        <v>470</v>
      </c>
      <c r="C41" s="274" t="s">
        <v>319</v>
      </c>
      <c r="D41" s="275">
        <v>0</v>
      </c>
      <c r="E41" s="249"/>
      <c r="F41" s="250"/>
      <c r="G41" s="250"/>
      <c r="H41" s="251"/>
      <c r="I41" s="219"/>
      <c r="J41" s="220"/>
      <c r="K41" s="220"/>
    </row>
    <row r="42" spans="1:11" s="221" customFormat="1" ht="11.45" customHeight="1" x14ac:dyDescent="0.2">
      <c r="A42" s="272">
        <v>518</v>
      </c>
      <c r="B42" s="273">
        <v>480</v>
      </c>
      <c r="C42" s="274" t="s">
        <v>320</v>
      </c>
      <c r="D42" s="275">
        <v>0</v>
      </c>
      <c r="E42" s="249"/>
      <c r="F42" s="250"/>
      <c r="G42" s="250"/>
      <c r="H42" s="251"/>
      <c r="I42" s="219"/>
      <c r="J42" s="220"/>
      <c r="K42" s="220"/>
    </row>
    <row r="43" spans="1:11" s="221" customFormat="1" ht="11.45" customHeight="1" thickBot="1" x14ac:dyDescent="0.25">
      <c r="A43" s="277">
        <v>518</v>
      </c>
      <c r="B43" s="278">
        <v>520</v>
      </c>
      <c r="C43" s="279" t="s">
        <v>321</v>
      </c>
      <c r="D43" s="280">
        <v>55000</v>
      </c>
      <c r="E43" s="249">
        <v>55000</v>
      </c>
      <c r="F43" s="250"/>
      <c r="G43" s="250"/>
      <c r="H43" s="251"/>
      <c r="I43" s="219"/>
      <c r="J43" s="220"/>
      <c r="K43" s="220"/>
    </row>
    <row r="44" spans="1:11" s="221" customFormat="1" ht="11.45" customHeight="1" thickBot="1" x14ac:dyDescent="0.25">
      <c r="A44" s="281">
        <v>52</v>
      </c>
      <c r="B44" s="745" t="s">
        <v>467</v>
      </c>
      <c r="C44" s="746"/>
      <c r="D44" s="282">
        <v>5000</v>
      </c>
      <c r="E44" s="283">
        <v>5000</v>
      </c>
      <c r="F44" s="283">
        <v>0</v>
      </c>
      <c r="G44" s="283">
        <v>0</v>
      </c>
      <c r="H44" s="283">
        <v>0</v>
      </c>
      <c r="I44" s="219"/>
      <c r="J44" s="220"/>
      <c r="K44" s="220"/>
    </row>
    <row r="45" spans="1:11" s="221" customFormat="1" ht="11.45" customHeight="1" thickBot="1" x14ac:dyDescent="0.25">
      <c r="A45" s="284">
        <v>521</v>
      </c>
      <c r="B45" s="732" t="s">
        <v>323</v>
      </c>
      <c r="C45" s="733"/>
      <c r="D45" s="285">
        <v>0</v>
      </c>
      <c r="E45" s="286">
        <v>0</v>
      </c>
      <c r="F45" s="286">
        <v>0</v>
      </c>
      <c r="G45" s="286">
        <v>0</v>
      </c>
      <c r="H45" s="286">
        <v>0</v>
      </c>
      <c r="I45" s="219"/>
      <c r="J45" s="220"/>
      <c r="K45" s="220"/>
    </row>
    <row r="46" spans="1:11" s="221" customFormat="1" ht="11.45" customHeight="1" thickBot="1" x14ac:dyDescent="0.25">
      <c r="A46" s="287">
        <v>521</v>
      </c>
      <c r="B46" s="288"/>
      <c r="C46" s="289" t="s">
        <v>323</v>
      </c>
      <c r="D46" s="290">
        <v>0</v>
      </c>
      <c r="E46" s="249"/>
      <c r="F46" s="250"/>
      <c r="G46" s="250"/>
      <c r="H46" s="251"/>
      <c r="I46" s="219"/>
      <c r="J46" s="220"/>
      <c r="K46" s="220"/>
    </row>
    <row r="47" spans="1:11" s="221" customFormat="1" ht="11.45" customHeight="1" thickBot="1" x14ac:dyDescent="0.25">
      <c r="A47" s="284">
        <v>524</v>
      </c>
      <c r="B47" s="732" t="s">
        <v>324</v>
      </c>
      <c r="C47" s="733"/>
      <c r="D47" s="285">
        <v>0</v>
      </c>
      <c r="E47" s="286">
        <v>0</v>
      </c>
      <c r="F47" s="286">
        <v>0</v>
      </c>
      <c r="G47" s="286">
        <v>0</v>
      </c>
      <c r="H47" s="286">
        <v>0</v>
      </c>
      <c r="I47" s="219"/>
      <c r="J47" s="220"/>
      <c r="K47" s="220"/>
    </row>
    <row r="48" spans="1:11" s="221" customFormat="1" ht="11.45" customHeight="1" thickBot="1" x14ac:dyDescent="0.25">
      <c r="A48" s="287">
        <v>524</v>
      </c>
      <c r="B48" s="288"/>
      <c r="C48" s="289" t="s">
        <v>324</v>
      </c>
      <c r="D48" s="290">
        <v>0</v>
      </c>
      <c r="E48" s="249"/>
      <c r="F48" s="250"/>
      <c r="G48" s="250"/>
      <c r="H48" s="251"/>
      <c r="I48" s="219"/>
      <c r="J48" s="220"/>
      <c r="K48" s="220"/>
    </row>
    <row r="49" spans="1:11" s="221" customFormat="1" ht="11.45" customHeight="1" thickBot="1" x14ac:dyDescent="0.25">
      <c r="A49" s="284">
        <v>525</v>
      </c>
      <c r="B49" s="732" t="s">
        <v>325</v>
      </c>
      <c r="C49" s="733"/>
      <c r="D49" s="285">
        <v>0</v>
      </c>
      <c r="E49" s="286">
        <v>0</v>
      </c>
      <c r="F49" s="286">
        <v>0</v>
      </c>
      <c r="G49" s="286">
        <v>0</v>
      </c>
      <c r="H49" s="286">
        <v>0</v>
      </c>
      <c r="I49" s="219"/>
      <c r="J49" s="220"/>
      <c r="K49" s="220"/>
    </row>
    <row r="50" spans="1:11" s="221" customFormat="1" ht="11.45" customHeight="1" x14ac:dyDescent="0.2">
      <c r="A50" s="287">
        <v>525</v>
      </c>
      <c r="B50" s="288"/>
      <c r="C50" s="289" t="s">
        <v>325</v>
      </c>
      <c r="D50" s="290">
        <v>0</v>
      </c>
      <c r="E50" s="249"/>
      <c r="F50" s="250"/>
      <c r="G50" s="250"/>
      <c r="H50" s="251"/>
      <c r="I50" s="219"/>
      <c r="J50" s="220"/>
      <c r="K50" s="220"/>
    </row>
    <row r="51" spans="1:11" s="221" customFormat="1" ht="11.45" customHeight="1" x14ac:dyDescent="0.2">
      <c r="A51" s="291">
        <v>527</v>
      </c>
      <c r="B51" s="747" t="s">
        <v>326</v>
      </c>
      <c r="C51" s="748"/>
      <c r="D51" s="292">
        <v>5000</v>
      </c>
      <c r="E51" s="293">
        <v>5000</v>
      </c>
      <c r="F51" s="293">
        <v>0</v>
      </c>
      <c r="G51" s="293">
        <v>0</v>
      </c>
      <c r="H51" s="293">
        <v>0</v>
      </c>
      <c r="I51" s="219"/>
      <c r="J51" s="220"/>
      <c r="K51" s="220"/>
    </row>
    <row r="52" spans="1:11" s="221" customFormat="1" ht="11.45" customHeight="1" x14ac:dyDescent="0.2">
      <c r="A52" s="287">
        <v>527</v>
      </c>
      <c r="B52" s="288"/>
      <c r="C52" s="289" t="s">
        <v>327</v>
      </c>
      <c r="D52" s="290">
        <v>0</v>
      </c>
      <c r="E52" s="249"/>
      <c r="F52" s="250"/>
      <c r="G52" s="250"/>
      <c r="H52" s="251"/>
      <c r="I52" s="219"/>
      <c r="J52" s="220"/>
      <c r="K52" s="220"/>
    </row>
    <row r="53" spans="1:11" s="221" customFormat="1" ht="11.45" customHeight="1" x14ac:dyDescent="0.2">
      <c r="A53" s="287">
        <v>527</v>
      </c>
      <c r="B53" s="288">
        <v>400</v>
      </c>
      <c r="C53" s="289" t="s">
        <v>328</v>
      </c>
      <c r="D53" s="290">
        <v>5000</v>
      </c>
      <c r="E53" s="249">
        <v>5000</v>
      </c>
      <c r="F53" s="250"/>
      <c r="G53" s="250"/>
      <c r="H53" s="251"/>
      <c r="I53" s="219"/>
      <c r="J53" s="220"/>
      <c r="K53" s="220"/>
    </row>
    <row r="54" spans="1:11" s="221" customFormat="1" ht="11.45" customHeight="1" x14ac:dyDescent="0.2">
      <c r="A54" s="287">
        <v>527</v>
      </c>
      <c r="B54" s="288">
        <v>500</v>
      </c>
      <c r="C54" s="289" t="s">
        <v>329</v>
      </c>
      <c r="D54" s="290">
        <v>0</v>
      </c>
      <c r="E54" s="249"/>
      <c r="F54" s="250"/>
      <c r="G54" s="250"/>
      <c r="H54" s="251"/>
      <c r="I54" s="219"/>
      <c r="J54" s="220"/>
      <c r="K54" s="220"/>
    </row>
    <row r="55" spans="1:11" s="221" customFormat="1" ht="11.45" customHeight="1" thickBot="1" x14ac:dyDescent="0.25">
      <c r="A55" s="287">
        <v>527</v>
      </c>
      <c r="B55" s="288">
        <v>600</v>
      </c>
      <c r="C55" s="289" t="s">
        <v>330</v>
      </c>
      <c r="D55" s="290">
        <v>0</v>
      </c>
      <c r="E55" s="249"/>
      <c r="F55" s="250"/>
      <c r="G55" s="250"/>
      <c r="H55" s="251"/>
      <c r="I55" s="219"/>
      <c r="J55" s="220"/>
      <c r="K55" s="220"/>
    </row>
    <row r="56" spans="1:11" s="221" customFormat="1" ht="11.45" customHeight="1" thickBot="1" x14ac:dyDescent="0.25">
      <c r="A56" s="284">
        <v>528</v>
      </c>
      <c r="B56" s="732" t="s">
        <v>331</v>
      </c>
      <c r="C56" s="733"/>
      <c r="D56" s="285">
        <v>0</v>
      </c>
      <c r="E56" s="286">
        <v>0</v>
      </c>
      <c r="F56" s="286">
        <v>0</v>
      </c>
      <c r="G56" s="286">
        <v>0</v>
      </c>
      <c r="H56" s="286">
        <v>0</v>
      </c>
      <c r="I56" s="219"/>
      <c r="J56" s="220"/>
      <c r="K56" s="220"/>
    </row>
    <row r="57" spans="1:11" s="221" customFormat="1" ht="11.45" customHeight="1" thickBot="1" x14ac:dyDescent="0.25">
      <c r="A57" s="287">
        <v>528</v>
      </c>
      <c r="B57" s="288"/>
      <c r="C57" s="289" t="s">
        <v>331</v>
      </c>
      <c r="D57" s="290">
        <v>0</v>
      </c>
      <c r="E57" s="249"/>
      <c r="F57" s="250"/>
      <c r="G57" s="250"/>
      <c r="H57" s="251"/>
      <c r="I57" s="219"/>
      <c r="J57" s="220"/>
      <c r="K57" s="220"/>
    </row>
    <row r="58" spans="1:11" s="221" customFormat="1" ht="11.45" customHeight="1" thickBot="1" x14ac:dyDescent="0.25">
      <c r="A58" s="228">
        <v>53</v>
      </c>
      <c r="B58" s="737" t="s">
        <v>468</v>
      </c>
      <c r="C58" s="738"/>
      <c r="D58" s="229">
        <v>0</v>
      </c>
      <c r="E58" s="230">
        <v>0</v>
      </c>
      <c r="F58" s="230">
        <v>0</v>
      </c>
      <c r="G58" s="230">
        <v>0</v>
      </c>
      <c r="H58" s="230">
        <v>0</v>
      </c>
      <c r="I58" s="219"/>
      <c r="J58" s="220"/>
      <c r="K58" s="220"/>
    </row>
    <row r="59" spans="1:11" s="221" customFormat="1" ht="11.45" customHeight="1" thickBot="1" x14ac:dyDescent="0.25">
      <c r="A59" s="233">
        <v>538</v>
      </c>
      <c r="B59" s="739" t="s">
        <v>333</v>
      </c>
      <c r="C59" s="740"/>
      <c r="D59" s="234">
        <v>0</v>
      </c>
      <c r="E59" s="259">
        <v>0</v>
      </c>
      <c r="F59" s="259">
        <v>0</v>
      </c>
      <c r="G59" s="259">
        <v>0</v>
      </c>
      <c r="H59" s="259">
        <v>0</v>
      </c>
      <c r="I59" s="219"/>
      <c r="J59" s="220"/>
      <c r="K59" s="220"/>
    </row>
    <row r="60" spans="1:11" s="221" customFormat="1" ht="11.45" customHeight="1" thickBot="1" x14ac:dyDescent="0.25">
      <c r="A60" s="294">
        <v>538</v>
      </c>
      <c r="B60" s="295"/>
      <c r="C60" s="296" t="s">
        <v>333</v>
      </c>
      <c r="D60" s="297">
        <v>0</v>
      </c>
      <c r="E60" s="249"/>
      <c r="F60" s="250"/>
      <c r="G60" s="250"/>
      <c r="H60" s="251"/>
      <c r="I60" s="219"/>
      <c r="J60" s="220"/>
      <c r="K60" s="220"/>
    </row>
    <row r="61" spans="1:11" s="221" customFormat="1" ht="11.45" customHeight="1" thickBot="1" x14ac:dyDescent="0.25">
      <c r="A61" s="262">
        <v>54</v>
      </c>
      <c r="B61" s="741" t="s">
        <v>469</v>
      </c>
      <c r="C61" s="742"/>
      <c r="D61" s="263">
        <v>35000</v>
      </c>
      <c r="E61" s="264">
        <v>35000</v>
      </c>
      <c r="F61" s="264">
        <v>0</v>
      </c>
      <c r="G61" s="264">
        <v>0</v>
      </c>
      <c r="H61" s="264">
        <v>0</v>
      </c>
      <c r="I61" s="219"/>
      <c r="J61" s="220"/>
      <c r="K61" s="220"/>
    </row>
    <row r="62" spans="1:11" s="221" customFormat="1" ht="11.45" customHeight="1" thickBot="1" x14ac:dyDescent="0.25">
      <c r="A62" s="265">
        <v>541</v>
      </c>
      <c r="B62" s="743" t="s">
        <v>335</v>
      </c>
      <c r="C62" s="744"/>
      <c r="D62" s="266">
        <v>0</v>
      </c>
      <c r="E62" s="267">
        <v>0</v>
      </c>
      <c r="F62" s="267">
        <v>0</v>
      </c>
      <c r="G62" s="267">
        <v>0</v>
      </c>
      <c r="H62" s="267">
        <v>0</v>
      </c>
      <c r="I62" s="219"/>
      <c r="J62" s="220"/>
      <c r="K62" s="220"/>
    </row>
    <row r="63" spans="1:11" s="221" customFormat="1" ht="11.45" customHeight="1" thickBot="1" x14ac:dyDescent="0.25">
      <c r="A63" s="272">
        <v>541</v>
      </c>
      <c r="B63" s="273"/>
      <c r="C63" s="274" t="s">
        <v>335</v>
      </c>
      <c r="D63" s="275">
        <v>0</v>
      </c>
      <c r="E63" s="298"/>
      <c r="F63" s="299"/>
      <c r="G63" s="299"/>
      <c r="H63" s="300"/>
      <c r="I63" s="219"/>
      <c r="J63" s="220"/>
      <c r="K63" s="220"/>
    </row>
    <row r="64" spans="1:11" s="221" customFormat="1" ht="11.45" customHeight="1" thickBot="1" x14ac:dyDescent="0.25">
      <c r="A64" s="265">
        <v>542</v>
      </c>
      <c r="B64" s="743" t="s">
        <v>336</v>
      </c>
      <c r="C64" s="744"/>
      <c r="D64" s="266">
        <v>0</v>
      </c>
      <c r="E64" s="267">
        <v>0</v>
      </c>
      <c r="F64" s="267">
        <v>0</v>
      </c>
      <c r="G64" s="267">
        <v>0</v>
      </c>
      <c r="H64" s="267">
        <v>0</v>
      </c>
      <c r="I64" s="219"/>
      <c r="J64" s="220"/>
      <c r="K64" s="220"/>
    </row>
    <row r="65" spans="1:11" s="221" customFormat="1" ht="11.45" customHeight="1" thickBot="1" x14ac:dyDescent="0.25">
      <c r="A65" s="272">
        <v>542</v>
      </c>
      <c r="B65" s="273"/>
      <c r="C65" s="274" t="s">
        <v>336</v>
      </c>
      <c r="D65" s="275">
        <v>0</v>
      </c>
      <c r="E65" s="249"/>
      <c r="F65" s="250"/>
      <c r="G65" s="250"/>
      <c r="H65" s="251"/>
      <c r="I65" s="219"/>
      <c r="J65" s="220"/>
      <c r="K65" s="220"/>
    </row>
    <row r="66" spans="1:11" s="221" customFormat="1" ht="11.45" customHeight="1" thickBot="1" x14ac:dyDescent="0.25">
      <c r="A66" s="265">
        <v>547</v>
      </c>
      <c r="B66" s="743" t="s">
        <v>337</v>
      </c>
      <c r="C66" s="744"/>
      <c r="D66" s="266">
        <v>0</v>
      </c>
      <c r="E66" s="267">
        <v>0</v>
      </c>
      <c r="F66" s="267">
        <v>0</v>
      </c>
      <c r="G66" s="267">
        <v>0</v>
      </c>
      <c r="H66" s="267">
        <v>0</v>
      </c>
      <c r="I66" s="219"/>
      <c r="J66" s="220"/>
      <c r="K66" s="220"/>
    </row>
    <row r="67" spans="1:11" s="221" customFormat="1" ht="11.45" customHeight="1" x14ac:dyDescent="0.2">
      <c r="A67" s="272">
        <v>547</v>
      </c>
      <c r="B67" s="273"/>
      <c r="C67" s="274" t="s">
        <v>337</v>
      </c>
      <c r="D67" s="275">
        <v>0</v>
      </c>
      <c r="E67" s="249"/>
      <c r="F67" s="250"/>
      <c r="G67" s="250"/>
      <c r="H67" s="251"/>
      <c r="I67" s="219"/>
      <c r="J67" s="220"/>
      <c r="K67" s="220"/>
    </row>
    <row r="68" spans="1:11" s="221" customFormat="1" ht="11.45" customHeight="1" x14ac:dyDescent="0.2">
      <c r="A68" s="301">
        <v>549</v>
      </c>
      <c r="B68" s="749" t="s">
        <v>338</v>
      </c>
      <c r="C68" s="750"/>
      <c r="D68" s="302">
        <v>35000</v>
      </c>
      <c r="E68" s="303">
        <v>35000</v>
      </c>
      <c r="F68" s="303">
        <v>0</v>
      </c>
      <c r="G68" s="303">
        <v>0</v>
      </c>
      <c r="H68" s="303">
        <v>0</v>
      </c>
      <c r="I68" s="219"/>
      <c r="J68" s="220"/>
      <c r="K68" s="220"/>
    </row>
    <row r="69" spans="1:11" s="221" customFormat="1" ht="11.45" customHeight="1" thickBot="1" x14ac:dyDescent="0.25">
      <c r="A69" s="272">
        <v>549</v>
      </c>
      <c r="B69" s="273">
        <v>320</v>
      </c>
      <c r="C69" s="274" t="s">
        <v>339</v>
      </c>
      <c r="D69" s="275">
        <v>35000</v>
      </c>
      <c r="E69" s="249">
        <v>35000</v>
      </c>
      <c r="F69" s="250"/>
      <c r="G69" s="250"/>
      <c r="H69" s="251"/>
      <c r="I69" s="219"/>
      <c r="J69" s="220"/>
      <c r="K69" s="220"/>
    </row>
    <row r="70" spans="1:11" s="221" customFormat="1" ht="11.45" customHeight="1" thickBot="1" x14ac:dyDescent="0.25">
      <c r="A70" s="281">
        <v>55</v>
      </c>
      <c r="B70" s="745" t="s">
        <v>470</v>
      </c>
      <c r="C70" s="746"/>
      <c r="D70" s="282">
        <v>300000</v>
      </c>
      <c r="E70" s="283">
        <v>300000</v>
      </c>
      <c r="F70" s="283">
        <v>0</v>
      </c>
      <c r="G70" s="283">
        <v>0</v>
      </c>
      <c r="H70" s="283">
        <v>0</v>
      </c>
      <c r="I70" s="219"/>
      <c r="J70" s="220"/>
      <c r="K70" s="220"/>
    </row>
    <row r="71" spans="1:11" s="221" customFormat="1" ht="11.45" customHeight="1" thickBot="1" x14ac:dyDescent="0.25">
      <c r="A71" s="284">
        <v>551</v>
      </c>
      <c r="B71" s="732" t="s">
        <v>341</v>
      </c>
      <c r="C71" s="733"/>
      <c r="D71" s="285">
        <v>0</v>
      </c>
      <c r="E71" s="286">
        <v>0</v>
      </c>
      <c r="F71" s="286">
        <v>0</v>
      </c>
      <c r="G71" s="286">
        <v>0</v>
      </c>
      <c r="H71" s="286">
        <v>0</v>
      </c>
      <c r="I71" s="219"/>
      <c r="J71" s="220"/>
      <c r="K71" s="220"/>
    </row>
    <row r="72" spans="1:11" s="221" customFormat="1" ht="11.45" customHeight="1" thickBot="1" x14ac:dyDescent="0.25">
      <c r="A72" s="287">
        <v>551</v>
      </c>
      <c r="B72" s="288"/>
      <c r="C72" s="289" t="s">
        <v>341</v>
      </c>
      <c r="D72" s="290">
        <v>0</v>
      </c>
      <c r="E72" s="298"/>
      <c r="F72" s="299"/>
      <c r="G72" s="299"/>
      <c r="H72" s="300"/>
      <c r="I72" s="219"/>
      <c r="J72" s="220"/>
      <c r="K72" s="220"/>
    </row>
    <row r="73" spans="1:11" s="221" customFormat="1" ht="11.45" customHeight="1" thickBot="1" x14ac:dyDescent="0.25">
      <c r="A73" s="284">
        <v>556</v>
      </c>
      <c r="B73" s="732" t="s">
        <v>342</v>
      </c>
      <c r="C73" s="733"/>
      <c r="D73" s="285">
        <v>0</v>
      </c>
      <c r="E73" s="286">
        <v>0</v>
      </c>
      <c r="F73" s="286">
        <v>0</v>
      </c>
      <c r="G73" s="286">
        <v>0</v>
      </c>
      <c r="H73" s="286">
        <v>0</v>
      </c>
      <c r="I73" s="219"/>
      <c r="J73" s="220"/>
      <c r="K73" s="220"/>
    </row>
    <row r="74" spans="1:11" s="221" customFormat="1" ht="11.45" customHeight="1" x14ac:dyDescent="0.2">
      <c r="A74" s="287">
        <v>556</v>
      </c>
      <c r="B74" s="288"/>
      <c r="C74" s="289" t="s">
        <v>342</v>
      </c>
      <c r="D74" s="290">
        <v>0</v>
      </c>
      <c r="E74" s="298"/>
      <c r="F74" s="299"/>
      <c r="G74" s="299"/>
      <c r="H74" s="300"/>
      <c r="I74" s="219"/>
      <c r="J74" s="220"/>
      <c r="K74" s="220"/>
    </row>
    <row r="75" spans="1:11" s="221" customFormat="1" ht="11.45" customHeight="1" x14ac:dyDescent="0.2">
      <c r="A75" s="291">
        <v>558</v>
      </c>
      <c r="B75" s="747" t="s">
        <v>343</v>
      </c>
      <c r="C75" s="748"/>
      <c r="D75" s="292">
        <v>300000</v>
      </c>
      <c r="E75" s="293">
        <v>300000</v>
      </c>
      <c r="F75" s="293">
        <v>0</v>
      </c>
      <c r="G75" s="293">
        <v>0</v>
      </c>
      <c r="H75" s="293">
        <v>0</v>
      </c>
      <c r="I75" s="219"/>
      <c r="J75" s="220"/>
      <c r="K75" s="220"/>
    </row>
    <row r="76" spans="1:11" s="221" customFormat="1" ht="11.45" customHeight="1" x14ac:dyDescent="0.2">
      <c r="A76" s="304">
        <v>558</v>
      </c>
      <c r="B76" s="305">
        <v>300</v>
      </c>
      <c r="C76" s="306" t="s">
        <v>344</v>
      </c>
      <c r="D76" s="307">
        <v>300000</v>
      </c>
      <c r="E76" s="249">
        <v>300000</v>
      </c>
      <c r="F76" s="250"/>
      <c r="G76" s="250"/>
      <c r="H76" s="251"/>
      <c r="I76" s="219"/>
      <c r="J76" s="220"/>
      <c r="K76" s="220"/>
    </row>
    <row r="77" spans="1:11" s="221" customFormat="1" ht="11.45" customHeight="1" thickBot="1" x14ac:dyDescent="0.25">
      <c r="A77" s="308">
        <v>558</v>
      </c>
      <c r="B77" s="309">
        <v>330</v>
      </c>
      <c r="C77" s="310" t="s">
        <v>345</v>
      </c>
      <c r="D77" s="311">
        <v>0</v>
      </c>
      <c r="E77" s="249"/>
      <c r="F77" s="250"/>
      <c r="G77" s="250"/>
      <c r="H77" s="251"/>
      <c r="I77" s="219"/>
      <c r="J77" s="220"/>
      <c r="K77" s="220"/>
    </row>
    <row r="78" spans="1:11" s="221" customFormat="1" ht="11.45" customHeight="1" thickBot="1" x14ac:dyDescent="0.25">
      <c r="A78" s="228">
        <v>56</v>
      </c>
      <c r="B78" s="737" t="s">
        <v>471</v>
      </c>
      <c r="C78" s="738"/>
      <c r="D78" s="229">
        <v>0</v>
      </c>
      <c r="E78" s="230">
        <v>0</v>
      </c>
      <c r="F78" s="230">
        <v>0</v>
      </c>
      <c r="G78" s="230">
        <v>0</v>
      </c>
      <c r="H78" s="230">
        <v>0</v>
      </c>
      <c r="I78" s="219"/>
      <c r="J78" s="220"/>
      <c r="K78" s="220"/>
    </row>
    <row r="79" spans="1:11" s="221" customFormat="1" ht="11.45" customHeight="1" thickBot="1" x14ac:dyDescent="0.25">
      <c r="A79" s="233">
        <v>569</v>
      </c>
      <c r="B79" s="739" t="s">
        <v>347</v>
      </c>
      <c r="C79" s="740"/>
      <c r="D79" s="234">
        <v>0</v>
      </c>
      <c r="E79" s="259">
        <v>0</v>
      </c>
      <c r="F79" s="259">
        <v>0</v>
      </c>
      <c r="G79" s="259">
        <v>0</v>
      </c>
      <c r="H79" s="259">
        <v>0</v>
      </c>
      <c r="I79" s="219"/>
      <c r="J79" s="220"/>
      <c r="K79" s="220"/>
    </row>
    <row r="80" spans="1:11" s="221" customFormat="1" ht="11.45" customHeight="1" thickBot="1" x14ac:dyDescent="0.25">
      <c r="A80" s="294">
        <v>569</v>
      </c>
      <c r="B80" s="295"/>
      <c r="C80" s="296" t="s">
        <v>347</v>
      </c>
      <c r="D80" s="297">
        <v>0</v>
      </c>
      <c r="E80" s="249"/>
      <c r="F80" s="250"/>
      <c r="G80" s="250"/>
      <c r="H80" s="251"/>
      <c r="I80" s="219"/>
      <c r="J80" s="220"/>
      <c r="K80" s="220"/>
    </row>
    <row r="81" spans="1:11" s="221" customFormat="1" ht="11.45" customHeight="1" thickBot="1" x14ac:dyDescent="0.25">
      <c r="A81" s="262">
        <v>59</v>
      </c>
      <c r="B81" s="741" t="s">
        <v>472</v>
      </c>
      <c r="C81" s="742"/>
      <c r="D81" s="263">
        <v>0</v>
      </c>
      <c r="E81" s="264">
        <v>0</v>
      </c>
      <c r="F81" s="264">
        <v>0</v>
      </c>
      <c r="G81" s="264">
        <v>0</v>
      </c>
      <c r="H81" s="264">
        <v>0</v>
      </c>
      <c r="I81" s="219"/>
      <c r="J81" s="220"/>
      <c r="K81" s="220"/>
    </row>
    <row r="82" spans="1:11" s="221" customFormat="1" ht="11.45" customHeight="1" thickBot="1" x14ac:dyDescent="0.25">
      <c r="A82" s="265">
        <v>591</v>
      </c>
      <c r="B82" s="743" t="s">
        <v>349</v>
      </c>
      <c r="C82" s="744"/>
      <c r="D82" s="266">
        <v>0</v>
      </c>
      <c r="E82" s="267">
        <v>0</v>
      </c>
      <c r="F82" s="267">
        <v>0</v>
      </c>
      <c r="G82" s="267">
        <v>0</v>
      </c>
      <c r="H82" s="267">
        <v>0</v>
      </c>
      <c r="I82" s="219"/>
      <c r="J82" s="220"/>
      <c r="K82" s="220"/>
    </row>
    <row r="83" spans="1:11" s="221" customFormat="1" ht="11.45" customHeight="1" thickBot="1" x14ac:dyDescent="0.25">
      <c r="A83" s="268">
        <v>591</v>
      </c>
      <c r="B83" s="269">
        <v>300</v>
      </c>
      <c r="C83" s="270" t="s">
        <v>349</v>
      </c>
      <c r="D83" s="271">
        <v>0</v>
      </c>
      <c r="E83" s="312"/>
      <c r="F83" s="313"/>
      <c r="G83" s="313"/>
      <c r="H83" s="314"/>
      <c r="I83" s="219"/>
      <c r="J83" s="220"/>
      <c r="K83" s="220"/>
    </row>
    <row r="84" spans="1:11" s="221" customFormat="1" ht="11.45" customHeight="1" thickBot="1" x14ac:dyDescent="0.25">
      <c r="A84" s="265">
        <v>595</v>
      </c>
      <c r="B84" s="743" t="s">
        <v>350</v>
      </c>
      <c r="C84" s="744"/>
      <c r="D84" s="266">
        <v>0</v>
      </c>
      <c r="E84" s="267">
        <v>0</v>
      </c>
      <c r="F84" s="267">
        <v>0</v>
      </c>
      <c r="G84" s="267">
        <v>0</v>
      </c>
      <c r="H84" s="267">
        <v>0</v>
      </c>
      <c r="I84" s="219"/>
      <c r="J84" s="220"/>
      <c r="K84" s="220"/>
    </row>
    <row r="85" spans="1:11" s="221" customFormat="1" ht="11.45" customHeight="1" thickBot="1" x14ac:dyDescent="0.25">
      <c r="A85" s="315">
        <v>595</v>
      </c>
      <c r="B85" s="316">
        <v>300</v>
      </c>
      <c r="C85" s="317" t="s">
        <v>350</v>
      </c>
      <c r="D85" s="318">
        <v>0</v>
      </c>
      <c r="E85" s="256"/>
      <c r="F85" s="257"/>
      <c r="G85" s="257"/>
      <c r="H85" s="258"/>
      <c r="I85" s="219"/>
      <c r="J85" s="220"/>
      <c r="K85" s="220"/>
    </row>
    <row r="86" spans="1:11" s="221" customFormat="1" ht="11.45" customHeight="1" x14ac:dyDescent="0.2">
      <c r="A86" s="319"/>
      <c r="B86" s="319"/>
      <c r="C86" s="219"/>
      <c r="D86" s="320"/>
      <c r="E86" s="321"/>
      <c r="F86" s="321"/>
      <c r="G86" s="321"/>
      <c r="H86" s="321"/>
      <c r="I86" s="219"/>
      <c r="J86" s="220"/>
      <c r="K86" s="220"/>
    </row>
    <row r="87" spans="1:11" s="221" customFormat="1" ht="11.45" customHeight="1" x14ac:dyDescent="0.2">
      <c r="A87" s="319"/>
      <c r="B87" s="319"/>
      <c r="C87" s="219"/>
      <c r="D87" s="320"/>
      <c r="E87" s="321"/>
      <c r="F87" s="321"/>
      <c r="G87" s="321"/>
      <c r="H87" s="321"/>
      <c r="I87" s="219"/>
      <c r="J87" s="220"/>
      <c r="K87" s="220"/>
    </row>
    <row r="88" spans="1:11" s="221" customFormat="1" ht="11.45" customHeight="1" x14ac:dyDescent="0.2">
      <c r="A88" s="319"/>
      <c r="B88" s="319"/>
      <c r="C88" s="219"/>
      <c r="D88" s="320"/>
      <c r="E88" s="321"/>
      <c r="F88" s="321"/>
      <c r="G88" s="321"/>
      <c r="H88" s="321"/>
      <c r="I88" s="219"/>
      <c r="J88" s="220"/>
      <c r="K88" s="220"/>
    </row>
    <row r="89" spans="1:11" s="221" customFormat="1" ht="11.45" customHeight="1" x14ac:dyDescent="0.2">
      <c r="A89" s="322" t="s">
        <v>351</v>
      </c>
      <c r="B89" s="323"/>
      <c r="C89" s="324" t="s">
        <v>358</v>
      </c>
      <c r="D89" s="323" t="s">
        <v>353</v>
      </c>
      <c r="E89" s="325"/>
      <c r="F89" s="326" t="s">
        <v>354</v>
      </c>
      <c r="G89" s="327" t="s">
        <v>522</v>
      </c>
      <c r="J89" s="220"/>
      <c r="K89" s="220"/>
    </row>
    <row r="90" spans="1:11" ht="7.5" customHeight="1" x14ac:dyDescent="0.25"/>
    <row r="91" spans="1:11" s="221" customFormat="1" ht="11.45" customHeight="1" x14ac:dyDescent="0.2">
      <c r="A91" s="322" t="s">
        <v>355</v>
      </c>
      <c r="B91" s="323"/>
      <c r="C91" s="324" t="s">
        <v>358</v>
      </c>
      <c r="D91" s="323" t="s">
        <v>353</v>
      </c>
      <c r="E91" s="219"/>
      <c r="F91" s="219"/>
      <c r="G91" s="219"/>
      <c r="H91" s="219"/>
      <c r="I91" s="220"/>
      <c r="J91" s="220"/>
      <c r="K91" s="220"/>
    </row>
    <row r="92" spans="1:11" s="221" customFormat="1" ht="7.5" customHeight="1" x14ac:dyDescent="0.2">
      <c r="B92" s="220"/>
      <c r="C92" s="220"/>
      <c r="D92" s="220"/>
      <c r="E92" s="220"/>
      <c r="F92" s="220"/>
      <c r="G92" s="220"/>
      <c r="H92" s="220"/>
      <c r="I92" s="220"/>
      <c r="J92" s="220"/>
      <c r="K92" s="220"/>
    </row>
    <row r="93" spans="1:11" s="221" customFormat="1" ht="11.25" x14ac:dyDescent="0.2">
      <c r="A93" s="328" t="s">
        <v>356</v>
      </c>
      <c r="B93" s="220"/>
      <c r="C93" s="329" t="s">
        <v>357</v>
      </c>
      <c r="D93" s="220"/>
      <c r="E93" s="220"/>
      <c r="F93" s="220"/>
      <c r="G93" s="220"/>
      <c r="H93" s="220"/>
      <c r="I93" s="220"/>
      <c r="J93" s="220"/>
      <c r="K93" s="220"/>
    </row>
    <row r="94" spans="1:11" x14ac:dyDescent="0.25">
      <c r="A94" s="220"/>
      <c r="B94" s="220"/>
      <c r="C94" s="220"/>
      <c r="D94" s="220"/>
      <c r="E94" s="220"/>
      <c r="F94" s="220"/>
      <c r="G94" s="220"/>
      <c r="H94" s="220"/>
    </row>
  </sheetData>
  <protectedRanges>
    <protectedRange sqref="B70 C85:C88 B78 B81 C80 C83 C76:C77 C69" name="Oblast3_1"/>
    <protectedRange sqref="C5" name="Oblast2"/>
  </protectedRanges>
  <mergeCells count="1">
    <mergeCell ref="B2:G2"/>
  </mergeCells>
  <dataValidations count="2">
    <dataValidation type="list" allowBlank="1" showInputMessage="1" showErrorMessage="1" sqref="B2:G2" xr:uid="{00000000-0002-0000-0B00-000000000000}">
      <formula1>Org</formula1>
    </dataValidation>
    <dataValidation type="list" allowBlank="1" showInputMessage="1" showErrorMessage="1" sqref="C91 C89" xr:uid="{00000000-0002-0000-0B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94"/>
  <sheetViews>
    <sheetView showGridLines="0" zoomScale="150" zoomScaleNormal="150" zoomScaleSheetLayoutView="110" workbookViewId="0">
      <selection activeCell="F6" sqref="F6"/>
    </sheetView>
  </sheetViews>
  <sheetFormatPr defaultColWidth="9.140625" defaultRowHeight="15" x14ac:dyDescent="0.25"/>
  <cols>
    <col min="1" max="1" width="4.42578125" style="216" customWidth="1"/>
    <col min="2" max="2" width="5" style="216" customWidth="1"/>
    <col min="3" max="3" width="33.85546875" style="216" customWidth="1"/>
    <col min="4" max="8" width="8.28515625" style="216" customWidth="1"/>
    <col min="9" max="16384" width="9.140625" style="216"/>
  </cols>
  <sheetData>
    <row r="1" spans="1:11" x14ac:dyDescent="0.25">
      <c r="A1" s="818"/>
      <c r="B1" s="818"/>
      <c r="C1" s="819" t="s">
        <v>270</v>
      </c>
      <c r="D1" s="818"/>
      <c r="E1" s="816" t="s">
        <v>271</v>
      </c>
      <c r="F1" s="817">
        <v>2023</v>
      </c>
      <c r="G1" s="818"/>
      <c r="H1" s="215" t="s">
        <v>272</v>
      </c>
    </row>
    <row r="2" spans="1:11" s="221" customFormat="1" ht="11.45" customHeight="1" x14ac:dyDescent="0.2">
      <c r="A2" s="217"/>
      <c r="B2" s="1172" t="s">
        <v>359</v>
      </c>
      <c r="C2" s="1172"/>
      <c r="D2" s="1172"/>
      <c r="E2" s="1172"/>
      <c r="F2" s="1172"/>
      <c r="G2" s="1172"/>
      <c r="H2" s="218"/>
      <c r="I2" s="219"/>
      <c r="J2" s="220"/>
      <c r="K2" s="220"/>
    </row>
    <row r="3" spans="1:11" s="221" customFormat="1" ht="11.45" customHeight="1" thickBot="1" x14ac:dyDescent="0.25">
      <c r="A3" s="217"/>
      <c r="B3" s="217"/>
      <c r="C3" s="217" t="s">
        <v>274</v>
      </c>
      <c r="D3" s="217"/>
      <c r="E3" s="217"/>
      <c r="F3" s="217"/>
      <c r="G3" s="217"/>
      <c r="H3" s="222" t="s">
        <v>275</v>
      </c>
      <c r="I3" s="219"/>
      <c r="J3" s="220"/>
      <c r="K3" s="220"/>
    </row>
    <row r="4" spans="1:11" s="221" customFormat="1" ht="11.45" customHeight="1" x14ac:dyDescent="0.2">
      <c r="A4" s="1173"/>
      <c r="B4" s="1175" t="s">
        <v>276</v>
      </c>
      <c r="C4" s="1177" t="s">
        <v>277</v>
      </c>
      <c r="D4" s="1180" t="s">
        <v>278</v>
      </c>
      <c r="E4" s="1182" t="s">
        <v>279</v>
      </c>
      <c r="F4" s="1175" t="s">
        <v>280</v>
      </c>
      <c r="G4" s="1175"/>
      <c r="H4" s="1179"/>
      <c r="I4" s="219"/>
      <c r="J4" s="220"/>
      <c r="K4" s="220"/>
    </row>
    <row r="5" spans="1:11" s="221" customFormat="1" ht="11.45" customHeight="1" thickBot="1" x14ac:dyDescent="0.25">
      <c r="A5" s="1174"/>
      <c r="B5" s="1176"/>
      <c r="C5" s="1178"/>
      <c r="D5" s="1181"/>
      <c r="E5" s="1183"/>
      <c r="F5" s="724" t="s">
        <v>281</v>
      </c>
      <c r="G5" s="724" t="s">
        <v>282</v>
      </c>
      <c r="H5" s="223" t="s">
        <v>283</v>
      </c>
      <c r="I5" s="219"/>
      <c r="J5" s="220"/>
      <c r="K5" s="220"/>
    </row>
    <row r="6" spans="1:11" s="221" customFormat="1" ht="11.45" customHeight="1" thickBot="1" x14ac:dyDescent="0.25">
      <c r="A6" s="1184" t="s">
        <v>284</v>
      </c>
      <c r="B6" s="1185"/>
      <c r="C6" s="1186"/>
      <c r="D6" s="224">
        <v>580000</v>
      </c>
      <c r="E6" s="225">
        <v>340000</v>
      </c>
      <c r="F6" s="226">
        <v>240000</v>
      </c>
      <c r="G6" s="226">
        <v>0</v>
      </c>
      <c r="H6" s="227">
        <v>0</v>
      </c>
      <c r="I6" s="219"/>
      <c r="J6" s="220"/>
      <c r="K6" s="220"/>
    </row>
    <row r="7" spans="1:11" s="221" customFormat="1" ht="11.45" customHeight="1" thickBot="1" x14ac:dyDescent="0.25">
      <c r="A7" s="228">
        <v>50</v>
      </c>
      <c r="B7" s="1162" t="s">
        <v>285</v>
      </c>
      <c r="C7" s="1163"/>
      <c r="D7" s="229">
        <v>352000</v>
      </c>
      <c r="E7" s="230">
        <v>267000</v>
      </c>
      <c r="F7" s="231">
        <v>85000</v>
      </c>
      <c r="G7" s="231">
        <v>0</v>
      </c>
      <c r="H7" s="232">
        <v>0</v>
      </c>
      <c r="I7" s="219"/>
      <c r="J7" s="220"/>
      <c r="K7" s="220"/>
    </row>
    <row r="8" spans="1:11" s="221" customFormat="1" ht="11.45" customHeight="1" thickBot="1" x14ac:dyDescent="0.25">
      <c r="A8" s="233">
        <v>501</v>
      </c>
      <c r="B8" s="1160" t="s">
        <v>286</v>
      </c>
      <c r="C8" s="1161"/>
      <c r="D8" s="234">
        <v>85000</v>
      </c>
      <c r="E8" s="235">
        <v>0</v>
      </c>
      <c r="F8" s="236">
        <v>85000</v>
      </c>
      <c r="G8" s="236">
        <v>0</v>
      </c>
      <c r="H8" s="237">
        <v>0</v>
      </c>
      <c r="I8" s="219"/>
      <c r="J8" s="220"/>
      <c r="K8" s="220"/>
    </row>
    <row r="9" spans="1:11" s="221" customFormat="1" ht="11.45" customHeight="1" x14ac:dyDescent="0.2">
      <c r="A9" s="238">
        <v>501</v>
      </c>
      <c r="B9" s="239">
        <v>310</v>
      </c>
      <c r="C9" s="240" t="s">
        <v>287</v>
      </c>
      <c r="D9" s="241">
        <v>60000</v>
      </c>
      <c r="E9" s="809"/>
      <c r="F9" s="810">
        <v>60000</v>
      </c>
      <c r="G9" s="810"/>
      <c r="H9" s="811"/>
      <c r="I9" s="219"/>
      <c r="J9" s="220"/>
      <c r="K9" s="220"/>
    </row>
    <row r="10" spans="1:11" s="221" customFormat="1" ht="11.45" customHeight="1" x14ac:dyDescent="0.2">
      <c r="A10" s="245">
        <v>501</v>
      </c>
      <c r="B10" s="246">
        <v>320</v>
      </c>
      <c r="C10" s="247" t="s">
        <v>288</v>
      </c>
      <c r="D10" s="248">
        <v>15000</v>
      </c>
      <c r="E10" s="800"/>
      <c r="F10" s="801">
        <v>15000</v>
      </c>
      <c r="G10" s="801"/>
      <c r="H10" s="802"/>
      <c r="I10" s="219"/>
      <c r="J10" s="220"/>
      <c r="K10" s="220"/>
    </row>
    <row r="11" spans="1:11" s="221" customFormat="1" ht="11.45" customHeight="1" x14ac:dyDescent="0.2">
      <c r="A11" s="245">
        <v>501</v>
      </c>
      <c r="B11" s="246">
        <v>330</v>
      </c>
      <c r="C11" s="247" t="s">
        <v>289</v>
      </c>
      <c r="D11" s="248">
        <v>7000</v>
      </c>
      <c r="E11" s="800"/>
      <c r="F11" s="801">
        <v>7000</v>
      </c>
      <c r="G11" s="801"/>
      <c r="H11" s="802"/>
      <c r="I11" s="219"/>
      <c r="J11" s="220"/>
      <c r="K11" s="220"/>
    </row>
    <row r="12" spans="1:11" s="221" customFormat="1" ht="11.45" customHeight="1" x14ac:dyDescent="0.2">
      <c r="A12" s="245">
        <v>501</v>
      </c>
      <c r="B12" s="246">
        <v>340</v>
      </c>
      <c r="C12" s="247" t="s">
        <v>290</v>
      </c>
      <c r="D12" s="248">
        <v>3000</v>
      </c>
      <c r="E12" s="800"/>
      <c r="F12" s="801">
        <v>3000</v>
      </c>
      <c r="G12" s="801"/>
      <c r="H12" s="802"/>
      <c r="I12" s="219"/>
      <c r="J12" s="220"/>
      <c r="K12" s="220"/>
    </row>
    <row r="13" spans="1:11" s="221" customFormat="1" ht="11.45" customHeight="1" x14ac:dyDescent="0.2">
      <c r="A13" s="245">
        <v>501</v>
      </c>
      <c r="B13" s="246">
        <v>360</v>
      </c>
      <c r="C13" s="247" t="s">
        <v>291</v>
      </c>
      <c r="D13" s="248">
        <v>0</v>
      </c>
      <c r="E13" s="800"/>
      <c r="F13" s="801"/>
      <c r="G13" s="801"/>
      <c r="H13" s="802"/>
      <c r="I13" s="219"/>
      <c r="J13" s="220"/>
      <c r="K13" s="220"/>
    </row>
    <row r="14" spans="1:11" s="221" customFormat="1" ht="11.45" customHeight="1" x14ac:dyDescent="0.2">
      <c r="A14" s="245">
        <v>501</v>
      </c>
      <c r="B14" s="246">
        <v>370</v>
      </c>
      <c r="C14" s="247" t="s">
        <v>292</v>
      </c>
      <c r="D14" s="248">
        <v>0</v>
      </c>
      <c r="E14" s="800"/>
      <c r="F14" s="801"/>
      <c r="G14" s="801"/>
      <c r="H14" s="802"/>
      <c r="I14" s="219"/>
      <c r="J14" s="220"/>
      <c r="K14" s="220"/>
    </row>
    <row r="15" spans="1:11" s="221" customFormat="1" ht="11.45" customHeight="1" x14ac:dyDescent="0.2">
      <c r="A15" s="245">
        <v>501</v>
      </c>
      <c r="B15" s="246">
        <v>380</v>
      </c>
      <c r="C15" s="247" t="s">
        <v>293</v>
      </c>
      <c r="D15" s="248">
        <v>0</v>
      </c>
      <c r="E15" s="800"/>
      <c r="F15" s="801"/>
      <c r="G15" s="801"/>
      <c r="H15" s="802"/>
      <c r="I15" s="219"/>
      <c r="J15" s="220"/>
      <c r="K15" s="220"/>
    </row>
    <row r="16" spans="1:11" s="221" customFormat="1" ht="11.45" customHeight="1" thickBot="1" x14ac:dyDescent="0.25">
      <c r="A16" s="252">
        <v>501</v>
      </c>
      <c r="B16" s="253">
        <v>390</v>
      </c>
      <c r="C16" s="254" t="s">
        <v>294</v>
      </c>
      <c r="D16" s="255">
        <v>0</v>
      </c>
      <c r="E16" s="803"/>
      <c r="F16" s="804"/>
      <c r="G16" s="804"/>
      <c r="H16" s="805"/>
      <c r="I16" s="219"/>
      <c r="J16" s="220"/>
      <c r="K16" s="220"/>
    </row>
    <row r="17" spans="1:11" s="221" customFormat="1" ht="11.45" customHeight="1" thickBot="1" x14ac:dyDescent="0.25">
      <c r="A17" s="233">
        <v>502</v>
      </c>
      <c r="B17" s="1160" t="s">
        <v>295</v>
      </c>
      <c r="C17" s="1161"/>
      <c r="D17" s="234">
        <v>267000</v>
      </c>
      <c r="E17" s="259">
        <v>267000</v>
      </c>
      <c r="F17" s="260">
        <v>0</v>
      </c>
      <c r="G17" s="260">
        <v>0</v>
      </c>
      <c r="H17" s="261">
        <v>0</v>
      </c>
      <c r="I17" s="219"/>
      <c r="J17" s="220"/>
      <c r="K17" s="220"/>
    </row>
    <row r="18" spans="1:11" s="221" customFormat="1" ht="11.45" customHeight="1" x14ac:dyDescent="0.2">
      <c r="A18" s="238">
        <v>502</v>
      </c>
      <c r="B18" s="239">
        <v>310</v>
      </c>
      <c r="C18" s="240" t="s">
        <v>296</v>
      </c>
      <c r="D18" s="241">
        <v>55000</v>
      </c>
      <c r="E18" s="809">
        <v>55000</v>
      </c>
      <c r="F18" s="810"/>
      <c r="G18" s="810"/>
      <c r="H18" s="811"/>
      <c r="I18" s="219"/>
      <c r="J18" s="220"/>
      <c r="K18" s="220"/>
    </row>
    <row r="19" spans="1:11" s="221" customFormat="1" ht="11.45" customHeight="1" x14ac:dyDescent="0.2">
      <c r="A19" s="245">
        <v>502</v>
      </c>
      <c r="B19" s="246">
        <v>320</v>
      </c>
      <c r="C19" s="247" t="s">
        <v>297</v>
      </c>
      <c r="D19" s="248">
        <v>206000</v>
      </c>
      <c r="E19" s="800">
        <v>206000</v>
      </c>
      <c r="F19" s="801"/>
      <c r="G19" s="801"/>
      <c r="H19" s="802"/>
      <c r="I19" s="219"/>
      <c r="J19" s="220"/>
      <c r="K19" s="220"/>
    </row>
    <row r="20" spans="1:11" s="221" customFormat="1" ht="11.45" customHeight="1" x14ac:dyDescent="0.2">
      <c r="A20" s="245">
        <v>502</v>
      </c>
      <c r="B20" s="246">
        <v>330</v>
      </c>
      <c r="C20" s="247" t="s">
        <v>298</v>
      </c>
      <c r="D20" s="248">
        <v>0</v>
      </c>
      <c r="E20" s="800"/>
      <c r="F20" s="801"/>
      <c r="G20" s="801"/>
      <c r="H20" s="802"/>
      <c r="I20" s="219"/>
      <c r="J20" s="220"/>
      <c r="K20" s="220"/>
    </row>
    <row r="21" spans="1:11" s="221" customFormat="1" ht="11.45" customHeight="1" thickBot="1" x14ac:dyDescent="0.25">
      <c r="A21" s="252">
        <v>502</v>
      </c>
      <c r="B21" s="253">
        <v>340</v>
      </c>
      <c r="C21" s="254" t="s">
        <v>299</v>
      </c>
      <c r="D21" s="255">
        <v>6000</v>
      </c>
      <c r="E21" s="800">
        <v>6000</v>
      </c>
      <c r="F21" s="801"/>
      <c r="G21" s="801"/>
      <c r="H21" s="802"/>
      <c r="I21" s="219"/>
      <c r="J21" s="220"/>
      <c r="K21" s="220"/>
    </row>
    <row r="22" spans="1:11" s="221" customFormat="1" ht="11.45" customHeight="1" thickBot="1" x14ac:dyDescent="0.25">
      <c r="A22" s="262">
        <v>51</v>
      </c>
      <c r="B22" s="1164" t="s">
        <v>300</v>
      </c>
      <c r="C22" s="1165"/>
      <c r="D22" s="263">
        <v>134000</v>
      </c>
      <c r="E22" s="264">
        <v>58000</v>
      </c>
      <c r="F22" s="264">
        <v>76000</v>
      </c>
      <c r="G22" s="264">
        <v>0</v>
      </c>
      <c r="H22" s="264">
        <v>0</v>
      </c>
      <c r="I22" s="219"/>
      <c r="J22" s="220"/>
      <c r="K22" s="220"/>
    </row>
    <row r="23" spans="1:11" s="221" customFormat="1" ht="11.45" customHeight="1" thickBot="1" x14ac:dyDescent="0.25">
      <c r="A23" s="265">
        <v>511</v>
      </c>
      <c r="B23" s="1156" t="s">
        <v>301</v>
      </c>
      <c r="C23" s="1157"/>
      <c r="D23" s="266">
        <v>40000</v>
      </c>
      <c r="E23" s="267">
        <v>40000</v>
      </c>
      <c r="F23" s="267">
        <v>0</v>
      </c>
      <c r="G23" s="267">
        <v>0</v>
      </c>
      <c r="H23" s="267">
        <v>0</v>
      </c>
      <c r="I23" s="219"/>
      <c r="J23" s="220"/>
      <c r="K23" s="220"/>
    </row>
    <row r="24" spans="1:11" s="221" customFormat="1" ht="11.45" customHeight="1" x14ac:dyDescent="0.2">
      <c r="A24" s="268">
        <v>511</v>
      </c>
      <c r="B24" s="269">
        <v>300</v>
      </c>
      <c r="C24" s="270" t="s">
        <v>302</v>
      </c>
      <c r="D24" s="271">
        <v>40000</v>
      </c>
      <c r="E24" s="800">
        <v>40000</v>
      </c>
      <c r="F24" s="801"/>
      <c r="G24" s="801"/>
      <c r="H24" s="802"/>
      <c r="I24" s="219"/>
      <c r="J24" s="220"/>
      <c r="K24" s="220"/>
    </row>
    <row r="25" spans="1:11" s="221" customFormat="1" ht="11.45" customHeight="1" thickBot="1" x14ac:dyDescent="0.25">
      <c r="A25" s="272">
        <v>511</v>
      </c>
      <c r="B25" s="273">
        <v>310</v>
      </c>
      <c r="C25" s="274" t="s">
        <v>303</v>
      </c>
      <c r="D25" s="275">
        <v>0</v>
      </c>
      <c r="E25" s="800"/>
      <c r="F25" s="801"/>
      <c r="G25" s="801"/>
      <c r="H25" s="802"/>
      <c r="I25" s="219"/>
      <c r="J25" s="220"/>
      <c r="K25" s="220"/>
    </row>
    <row r="26" spans="1:11" s="221" customFormat="1" ht="11.45" customHeight="1" thickBot="1" x14ac:dyDescent="0.25">
      <c r="A26" s="265">
        <v>512</v>
      </c>
      <c r="B26" s="1156" t="s">
        <v>304</v>
      </c>
      <c r="C26" s="1157"/>
      <c r="D26" s="266">
        <v>3000</v>
      </c>
      <c r="E26" s="267">
        <v>0</v>
      </c>
      <c r="F26" s="267">
        <v>3000</v>
      </c>
      <c r="G26" s="267">
        <v>0</v>
      </c>
      <c r="H26" s="267">
        <v>0</v>
      </c>
      <c r="I26" s="219"/>
      <c r="J26" s="220"/>
      <c r="K26" s="220"/>
    </row>
    <row r="27" spans="1:11" s="221" customFormat="1" ht="11.45" customHeight="1" thickBot="1" x14ac:dyDescent="0.25">
      <c r="A27" s="272">
        <v>512</v>
      </c>
      <c r="B27" s="273">
        <v>300</v>
      </c>
      <c r="C27" s="274" t="s">
        <v>305</v>
      </c>
      <c r="D27" s="275">
        <v>3000</v>
      </c>
      <c r="E27" s="800"/>
      <c r="F27" s="801">
        <v>3000</v>
      </c>
      <c r="G27" s="801"/>
      <c r="H27" s="802"/>
      <c r="I27" s="219"/>
      <c r="J27" s="220"/>
      <c r="K27" s="220"/>
    </row>
    <row r="28" spans="1:11" s="221" customFormat="1" ht="11.45" customHeight="1" thickBot="1" x14ac:dyDescent="0.25">
      <c r="A28" s="265">
        <v>513</v>
      </c>
      <c r="B28" s="1156" t="s">
        <v>306</v>
      </c>
      <c r="C28" s="1157"/>
      <c r="D28" s="266">
        <v>3000</v>
      </c>
      <c r="E28" s="267">
        <v>3000</v>
      </c>
      <c r="F28" s="267">
        <v>0</v>
      </c>
      <c r="G28" s="267">
        <v>0</v>
      </c>
      <c r="H28" s="267">
        <v>0</v>
      </c>
      <c r="I28" s="219"/>
      <c r="J28" s="220"/>
      <c r="K28" s="220"/>
    </row>
    <row r="29" spans="1:11" s="221" customFormat="1" ht="11.45" customHeight="1" thickBot="1" x14ac:dyDescent="0.25">
      <c r="A29" s="272">
        <v>513</v>
      </c>
      <c r="B29" s="273">
        <v>300</v>
      </c>
      <c r="C29" s="274" t="s">
        <v>307</v>
      </c>
      <c r="D29" s="275">
        <v>3000</v>
      </c>
      <c r="E29" s="800">
        <v>3000</v>
      </c>
      <c r="F29" s="801"/>
      <c r="G29" s="801"/>
      <c r="H29" s="802"/>
      <c r="I29" s="219"/>
      <c r="J29" s="220"/>
      <c r="K29" s="220"/>
    </row>
    <row r="30" spans="1:11" s="221" customFormat="1" ht="11.45" customHeight="1" thickBot="1" x14ac:dyDescent="0.25">
      <c r="A30" s="265">
        <v>518</v>
      </c>
      <c r="B30" s="1156" t="s">
        <v>308</v>
      </c>
      <c r="C30" s="1157"/>
      <c r="D30" s="266">
        <v>88000</v>
      </c>
      <c r="E30" s="267">
        <v>15000</v>
      </c>
      <c r="F30" s="267">
        <v>73000</v>
      </c>
      <c r="G30" s="267">
        <v>0</v>
      </c>
      <c r="H30" s="267">
        <v>0</v>
      </c>
      <c r="I30" s="219"/>
      <c r="J30" s="220"/>
      <c r="K30" s="220"/>
    </row>
    <row r="31" spans="1:11" s="221" customFormat="1" ht="11.45" customHeight="1" x14ac:dyDescent="0.2">
      <c r="A31" s="272">
        <v>518</v>
      </c>
      <c r="B31" s="273">
        <v>310</v>
      </c>
      <c r="C31" s="274" t="s">
        <v>309</v>
      </c>
      <c r="D31" s="275">
        <v>3500</v>
      </c>
      <c r="E31" s="800"/>
      <c r="F31" s="800">
        <v>3500</v>
      </c>
      <c r="G31" s="801"/>
      <c r="H31" s="802"/>
      <c r="I31" s="219"/>
      <c r="J31" s="220"/>
      <c r="K31" s="220"/>
    </row>
    <row r="32" spans="1:11" s="221" customFormat="1" ht="11.45" customHeight="1" x14ac:dyDescent="0.2">
      <c r="A32" s="272">
        <v>518</v>
      </c>
      <c r="B32" s="273">
        <v>320</v>
      </c>
      <c r="C32" s="274" t="s">
        <v>310</v>
      </c>
      <c r="D32" s="275">
        <v>6000</v>
      </c>
      <c r="E32" s="800"/>
      <c r="F32" s="800">
        <v>6000</v>
      </c>
      <c r="G32" s="801"/>
      <c r="H32" s="802"/>
      <c r="I32" s="219"/>
      <c r="J32" s="220"/>
      <c r="K32" s="220"/>
    </row>
    <row r="33" spans="1:11" s="221" customFormat="1" ht="11.45" customHeight="1" x14ac:dyDescent="0.2">
      <c r="A33" s="272">
        <v>518</v>
      </c>
      <c r="B33" s="273">
        <v>330</v>
      </c>
      <c r="C33" s="274" t="s">
        <v>311</v>
      </c>
      <c r="D33" s="275">
        <v>2500</v>
      </c>
      <c r="E33" s="800"/>
      <c r="F33" s="800">
        <v>2500</v>
      </c>
      <c r="G33" s="801"/>
      <c r="H33" s="802"/>
      <c r="I33" s="219"/>
      <c r="J33" s="276"/>
      <c r="K33" s="220"/>
    </row>
    <row r="34" spans="1:11" s="221" customFormat="1" ht="11.45" customHeight="1" x14ac:dyDescent="0.2">
      <c r="A34" s="272">
        <v>518</v>
      </c>
      <c r="B34" s="273">
        <v>340</v>
      </c>
      <c r="C34" s="274" t="s">
        <v>312</v>
      </c>
      <c r="D34" s="275">
        <v>10000</v>
      </c>
      <c r="E34" s="800"/>
      <c r="F34" s="800">
        <v>10000</v>
      </c>
      <c r="G34" s="801"/>
      <c r="H34" s="802"/>
      <c r="I34" s="219"/>
      <c r="J34" s="220"/>
      <c r="K34" s="220"/>
    </row>
    <row r="35" spans="1:11" s="221" customFormat="1" ht="11.45" customHeight="1" x14ac:dyDescent="0.2">
      <c r="A35" s="272">
        <v>518</v>
      </c>
      <c r="B35" s="273">
        <v>350</v>
      </c>
      <c r="C35" s="274" t="s">
        <v>313</v>
      </c>
      <c r="D35" s="275">
        <v>62000</v>
      </c>
      <c r="E35" s="800">
        <v>15000</v>
      </c>
      <c r="F35" s="800">
        <v>47000</v>
      </c>
      <c r="G35" s="801"/>
      <c r="H35" s="802"/>
      <c r="I35" s="219"/>
      <c r="J35" s="220"/>
      <c r="K35" s="220"/>
    </row>
    <row r="36" spans="1:11" s="221" customFormat="1" ht="11.45" customHeight="1" x14ac:dyDescent="0.2">
      <c r="A36" s="272">
        <v>518</v>
      </c>
      <c r="B36" s="273">
        <v>370</v>
      </c>
      <c r="C36" s="274" t="s">
        <v>314</v>
      </c>
      <c r="D36" s="275">
        <v>0</v>
      </c>
      <c r="E36" s="800"/>
      <c r="F36" s="800"/>
      <c r="G36" s="801"/>
      <c r="H36" s="802"/>
      <c r="I36" s="219"/>
      <c r="J36" s="220"/>
      <c r="K36" s="220"/>
    </row>
    <row r="37" spans="1:11" s="221" customFormat="1" ht="11.45" customHeight="1" x14ac:dyDescent="0.2">
      <c r="A37" s="272">
        <v>518</v>
      </c>
      <c r="B37" s="273">
        <v>400</v>
      </c>
      <c r="C37" s="274" t="s">
        <v>315</v>
      </c>
      <c r="D37" s="275">
        <v>4000</v>
      </c>
      <c r="E37" s="800"/>
      <c r="F37" s="800">
        <v>4000</v>
      </c>
      <c r="G37" s="801"/>
      <c r="H37" s="802"/>
      <c r="I37" s="219"/>
      <c r="J37" s="220"/>
      <c r="K37" s="220"/>
    </row>
    <row r="38" spans="1:11" s="221" customFormat="1" ht="11.45" customHeight="1" x14ac:dyDescent="0.2">
      <c r="A38" s="272">
        <v>518</v>
      </c>
      <c r="B38" s="273">
        <v>440</v>
      </c>
      <c r="C38" s="274" t="s">
        <v>316</v>
      </c>
      <c r="D38" s="275">
        <v>0</v>
      </c>
      <c r="E38" s="800"/>
      <c r="F38" s="801"/>
      <c r="G38" s="801"/>
      <c r="H38" s="802"/>
      <c r="I38" s="219"/>
      <c r="J38" s="220"/>
      <c r="K38" s="220"/>
    </row>
    <row r="39" spans="1:11" s="221" customFormat="1" ht="11.45" customHeight="1" x14ac:dyDescent="0.2">
      <c r="A39" s="272">
        <v>518</v>
      </c>
      <c r="B39" s="273">
        <v>450</v>
      </c>
      <c r="C39" s="274" t="s">
        <v>317</v>
      </c>
      <c r="D39" s="275">
        <v>0</v>
      </c>
      <c r="E39" s="800"/>
      <c r="F39" s="801"/>
      <c r="G39" s="801"/>
      <c r="H39" s="802"/>
      <c r="I39" s="219"/>
      <c r="J39" s="220"/>
      <c r="K39" s="220"/>
    </row>
    <row r="40" spans="1:11" s="221" customFormat="1" ht="11.45" customHeight="1" x14ac:dyDescent="0.2">
      <c r="A40" s="272">
        <v>518</v>
      </c>
      <c r="B40" s="273">
        <v>460</v>
      </c>
      <c r="C40" s="274" t="s">
        <v>318</v>
      </c>
      <c r="D40" s="275">
        <v>0</v>
      </c>
      <c r="E40" s="800"/>
      <c r="F40" s="801"/>
      <c r="G40" s="801"/>
      <c r="H40" s="802"/>
      <c r="I40" s="219"/>
      <c r="J40" s="220"/>
      <c r="K40" s="220"/>
    </row>
    <row r="41" spans="1:11" s="221" customFormat="1" ht="11.45" customHeight="1" x14ac:dyDescent="0.2">
      <c r="A41" s="272">
        <v>518</v>
      </c>
      <c r="B41" s="273">
        <v>470</v>
      </c>
      <c r="C41" s="274" t="s">
        <v>319</v>
      </c>
      <c r="D41" s="275">
        <v>0</v>
      </c>
      <c r="E41" s="800"/>
      <c r="F41" s="801"/>
      <c r="G41" s="801"/>
      <c r="H41" s="802"/>
      <c r="I41" s="219"/>
      <c r="J41" s="220"/>
      <c r="K41" s="220"/>
    </row>
    <row r="42" spans="1:11" s="221" customFormat="1" ht="11.45" customHeight="1" x14ac:dyDescent="0.2">
      <c r="A42" s="272">
        <v>518</v>
      </c>
      <c r="B42" s="273">
        <v>480</v>
      </c>
      <c r="C42" s="274" t="s">
        <v>320</v>
      </c>
      <c r="D42" s="275">
        <v>0</v>
      </c>
      <c r="E42" s="800"/>
      <c r="F42" s="801"/>
      <c r="G42" s="801"/>
      <c r="H42" s="802"/>
      <c r="I42" s="219"/>
      <c r="J42" s="220"/>
      <c r="K42" s="220"/>
    </row>
    <row r="43" spans="1:11" s="221" customFormat="1" ht="11.45" customHeight="1" thickBot="1" x14ac:dyDescent="0.25">
      <c r="A43" s="277">
        <v>518</v>
      </c>
      <c r="B43" s="278">
        <v>520</v>
      </c>
      <c r="C43" s="279" t="s">
        <v>321</v>
      </c>
      <c r="D43" s="280">
        <v>0</v>
      </c>
      <c r="E43" s="800"/>
      <c r="F43" s="801"/>
      <c r="G43" s="801"/>
      <c r="H43" s="802"/>
      <c r="I43" s="219"/>
      <c r="J43" s="220"/>
      <c r="K43" s="220"/>
    </row>
    <row r="44" spans="1:11" s="221" customFormat="1" ht="11.45" customHeight="1" thickBot="1" x14ac:dyDescent="0.25">
      <c r="A44" s="281">
        <v>52</v>
      </c>
      <c r="B44" s="1166" t="s">
        <v>322</v>
      </c>
      <c r="C44" s="1167"/>
      <c r="D44" s="282">
        <v>29000</v>
      </c>
      <c r="E44" s="283">
        <v>0</v>
      </c>
      <c r="F44" s="283">
        <v>29000</v>
      </c>
      <c r="G44" s="283">
        <v>0</v>
      </c>
      <c r="H44" s="283">
        <v>0</v>
      </c>
      <c r="I44" s="219"/>
      <c r="J44" s="220"/>
      <c r="K44" s="220"/>
    </row>
    <row r="45" spans="1:11" s="221" customFormat="1" ht="11.45" customHeight="1" thickBot="1" x14ac:dyDescent="0.25">
      <c r="A45" s="284">
        <v>521</v>
      </c>
      <c r="B45" s="1158" t="s">
        <v>323</v>
      </c>
      <c r="C45" s="1159"/>
      <c r="D45" s="285">
        <v>0</v>
      </c>
      <c r="E45" s="286">
        <v>0</v>
      </c>
      <c r="F45" s="286">
        <v>0</v>
      </c>
      <c r="G45" s="286">
        <v>0</v>
      </c>
      <c r="H45" s="286">
        <v>0</v>
      </c>
      <c r="I45" s="219"/>
      <c r="J45" s="220"/>
      <c r="K45" s="220"/>
    </row>
    <row r="46" spans="1:11" s="221" customFormat="1" ht="11.45" customHeight="1" thickBot="1" x14ac:dyDescent="0.25">
      <c r="A46" s="287">
        <v>521</v>
      </c>
      <c r="B46" s="288"/>
      <c r="C46" s="289" t="s">
        <v>323</v>
      </c>
      <c r="D46" s="290">
        <v>0</v>
      </c>
      <c r="E46" s="800"/>
      <c r="F46" s="801"/>
      <c r="G46" s="801"/>
      <c r="H46" s="802"/>
      <c r="I46" s="219"/>
      <c r="J46" s="220"/>
      <c r="K46" s="220"/>
    </row>
    <row r="47" spans="1:11" s="221" customFormat="1" ht="11.45" customHeight="1" thickBot="1" x14ac:dyDescent="0.25">
      <c r="A47" s="284">
        <v>524</v>
      </c>
      <c r="B47" s="1158" t="s">
        <v>324</v>
      </c>
      <c r="C47" s="1159"/>
      <c r="D47" s="285">
        <v>0</v>
      </c>
      <c r="E47" s="286">
        <v>0</v>
      </c>
      <c r="F47" s="286">
        <v>0</v>
      </c>
      <c r="G47" s="286">
        <v>0</v>
      </c>
      <c r="H47" s="286">
        <v>0</v>
      </c>
      <c r="I47" s="219"/>
      <c r="J47" s="220"/>
      <c r="K47" s="220"/>
    </row>
    <row r="48" spans="1:11" s="221" customFormat="1" ht="11.45" customHeight="1" thickBot="1" x14ac:dyDescent="0.25">
      <c r="A48" s="287">
        <v>524</v>
      </c>
      <c r="B48" s="288"/>
      <c r="C48" s="289" t="s">
        <v>324</v>
      </c>
      <c r="D48" s="290">
        <v>0</v>
      </c>
      <c r="E48" s="800"/>
      <c r="F48" s="801"/>
      <c r="G48" s="801"/>
      <c r="H48" s="802"/>
      <c r="I48" s="219"/>
      <c r="J48" s="220"/>
      <c r="K48" s="220"/>
    </row>
    <row r="49" spans="1:11" s="221" customFormat="1" ht="11.45" customHeight="1" thickBot="1" x14ac:dyDescent="0.25">
      <c r="A49" s="284">
        <v>525</v>
      </c>
      <c r="B49" s="1158" t="s">
        <v>325</v>
      </c>
      <c r="C49" s="1159"/>
      <c r="D49" s="285">
        <v>15000</v>
      </c>
      <c r="E49" s="286">
        <v>0</v>
      </c>
      <c r="F49" s="286">
        <v>15000</v>
      </c>
      <c r="G49" s="286">
        <v>0</v>
      </c>
      <c r="H49" s="286">
        <v>0</v>
      </c>
      <c r="I49" s="219"/>
      <c r="J49" s="220"/>
      <c r="K49" s="220"/>
    </row>
    <row r="50" spans="1:11" s="221" customFormat="1" ht="11.45" customHeight="1" x14ac:dyDescent="0.2">
      <c r="A50" s="287">
        <v>525</v>
      </c>
      <c r="B50" s="288"/>
      <c r="C50" s="289" t="s">
        <v>325</v>
      </c>
      <c r="D50" s="290">
        <v>15000</v>
      </c>
      <c r="E50" s="800"/>
      <c r="F50" s="801">
        <v>15000</v>
      </c>
      <c r="G50" s="801"/>
      <c r="H50" s="802"/>
      <c r="I50" s="219"/>
      <c r="J50" s="220"/>
      <c r="K50" s="220"/>
    </row>
    <row r="51" spans="1:11" s="221" customFormat="1" ht="11.45" customHeight="1" x14ac:dyDescent="0.2">
      <c r="A51" s="291">
        <v>527</v>
      </c>
      <c r="B51" s="1168" t="s">
        <v>326</v>
      </c>
      <c r="C51" s="1169"/>
      <c r="D51" s="292">
        <v>14000</v>
      </c>
      <c r="E51" s="293">
        <v>0</v>
      </c>
      <c r="F51" s="293">
        <v>14000</v>
      </c>
      <c r="G51" s="293">
        <v>0</v>
      </c>
      <c r="H51" s="293">
        <v>0</v>
      </c>
      <c r="I51" s="219"/>
      <c r="J51" s="220"/>
      <c r="K51" s="220"/>
    </row>
    <row r="52" spans="1:11" s="221" customFormat="1" ht="11.45" customHeight="1" x14ac:dyDescent="0.2">
      <c r="A52" s="287">
        <v>527</v>
      </c>
      <c r="B52" s="288"/>
      <c r="C52" s="289" t="s">
        <v>327</v>
      </c>
      <c r="D52" s="290">
        <v>0</v>
      </c>
      <c r="E52" s="800"/>
      <c r="F52" s="801"/>
      <c r="G52" s="801"/>
      <c r="H52" s="802"/>
      <c r="I52" s="219"/>
      <c r="J52" s="220"/>
      <c r="K52" s="220"/>
    </row>
    <row r="53" spans="1:11" s="221" customFormat="1" ht="11.45" customHeight="1" x14ac:dyDescent="0.2">
      <c r="A53" s="287">
        <v>527</v>
      </c>
      <c r="B53" s="288">
        <v>400</v>
      </c>
      <c r="C53" s="289" t="s">
        <v>328</v>
      </c>
      <c r="D53" s="290">
        <v>12000</v>
      </c>
      <c r="E53" s="800"/>
      <c r="F53" s="801">
        <v>12000</v>
      </c>
      <c r="G53" s="801"/>
      <c r="H53" s="802"/>
      <c r="I53" s="219"/>
      <c r="J53" s="220"/>
      <c r="K53" s="220"/>
    </row>
    <row r="54" spans="1:11" s="221" customFormat="1" ht="11.45" customHeight="1" x14ac:dyDescent="0.2">
      <c r="A54" s="287">
        <v>527</v>
      </c>
      <c r="B54" s="288">
        <v>500</v>
      </c>
      <c r="C54" s="289" t="s">
        <v>329</v>
      </c>
      <c r="D54" s="290">
        <v>2000</v>
      </c>
      <c r="E54" s="800"/>
      <c r="F54" s="801">
        <v>2000</v>
      </c>
      <c r="G54" s="801"/>
      <c r="H54" s="802"/>
      <c r="I54" s="219"/>
      <c r="J54" s="220"/>
      <c r="K54" s="220"/>
    </row>
    <row r="55" spans="1:11" s="221" customFormat="1" ht="11.45" customHeight="1" thickBot="1" x14ac:dyDescent="0.25">
      <c r="A55" s="287">
        <v>527</v>
      </c>
      <c r="B55" s="288">
        <v>600</v>
      </c>
      <c r="C55" s="289" t="s">
        <v>330</v>
      </c>
      <c r="D55" s="290">
        <v>0</v>
      </c>
      <c r="E55" s="800"/>
      <c r="F55" s="801"/>
      <c r="G55" s="801"/>
      <c r="H55" s="802"/>
      <c r="I55" s="219"/>
      <c r="J55" s="220"/>
      <c r="K55" s="220"/>
    </row>
    <row r="56" spans="1:11" s="221" customFormat="1" ht="11.45" customHeight="1" thickBot="1" x14ac:dyDescent="0.25">
      <c r="A56" s="284">
        <v>528</v>
      </c>
      <c r="B56" s="1158" t="s">
        <v>331</v>
      </c>
      <c r="C56" s="1159"/>
      <c r="D56" s="285">
        <v>0</v>
      </c>
      <c r="E56" s="286">
        <v>0</v>
      </c>
      <c r="F56" s="286">
        <v>0</v>
      </c>
      <c r="G56" s="286">
        <v>0</v>
      </c>
      <c r="H56" s="286">
        <v>0</v>
      </c>
      <c r="I56" s="219"/>
      <c r="J56" s="220"/>
      <c r="K56" s="220"/>
    </row>
    <row r="57" spans="1:11" s="221" customFormat="1" ht="11.45" customHeight="1" thickBot="1" x14ac:dyDescent="0.25">
      <c r="A57" s="287">
        <v>528</v>
      </c>
      <c r="B57" s="288"/>
      <c r="C57" s="289" t="s">
        <v>331</v>
      </c>
      <c r="D57" s="290">
        <v>0</v>
      </c>
      <c r="E57" s="800"/>
      <c r="F57" s="801"/>
      <c r="G57" s="801"/>
      <c r="H57" s="802"/>
      <c r="I57" s="219"/>
      <c r="J57" s="220"/>
      <c r="K57" s="220"/>
    </row>
    <row r="58" spans="1:11" s="221" customFormat="1" ht="11.45" customHeight="1" thickBot="1" x14ac:dyDescent="0.25">
      <c r="A58" s="228">
        <v>53</v>
      </c>
      <c r="B58" s="1162" t="s">
        <v>332</v>
      </c>
      <c r="C58" s="1163"/>
      <c r="D58" s="229">
        <v>0</v>
      </c>
      <c r="E58" s="230">
        <v>0</v>
      </c>
      <c r="F58" s="230">
        <v>0</v>
      </c>
      <c r="G58" s="230">
        <v>0</v>
      </c>
      <c r="H58" s="230">
        <v>0</v>
      </c>
      <c r="I58" s="219"/>
      <c r="J58" s="220"/>
      <c r="K58" s="220"/>
    </row>
    <row r="59" spans="1:11" s="221" customFormat="1" ht="11.45" customHeight="1" thickBot="1" x14ac:dyDescent="0.25">
      <c r="A59" s="233">
        <v>538</v>
      </c>
      <c r="B59" s="1160" t="s">
        <v>333</v>
      </c>
      <c r="C59" s="1161"/>
      <c r="D59" s="234">
        <v>0</v>
      </c>
      <c r="E59" s="259">
        <v>0</v>
      </c>
      <c r="F59" s="259">
        <v>0</v>
      </c>
      <c r="G59" s="259">
        <v>0</v>
      </c>
      <c r="H59" s="259">
        <v>0</v>
      </c>
      <c r="I59" s="219"/>
      <c r="J59" s="220"/>
      <c r="K59" s="220"/>
    </row>
    <row r="60" spans="1:11" s="221" customFormat="1" ht="11.45" customHeight="1" thickBot="1" x14ac:dyDescent="0.25">
      <c r="A60" s="294">
        <v>538</v>
      </c>
      <c r="B60" s="295"/>
      <c r="C60" s="296" t="s">
        <v>333</v>
      </c>
      <c r="D60" s="297">
        <v>0</v>
      </c>
      <c r="E60" s="800"/>
      <c r="F60" s="801"/>
      <c r="G60" s="801"/>
      <c r="H60" s="802"/>
      <c r="I60" s="219"/>
      <c r="J60" s="220"/>
      <c r="K60" s="220"/>
    </row>
    <row r="61" spans="1:11" s="221" customFormat="1" ht="11.45" customHeight="1" thickBot="1" x14ac:dyDescent="0.25">
      <c r="A61" s="262">
        <v>54</v>
      </c>
      <c r="B61" s="1164" t="s">
        <v>334</v>
      </c>
      <c r="C61" s="1165"/>
      <c r="D61" s="263">
        <v>15000</v>
      </c>
      <c r="E61" s="264">
        <v>15000</v>
      </c>
      <c r="F61" s="264">
        <v>0</v>
      </c>
      <c r="G61" s="264">
        <v>0</v>
      </c>
      <c r="H61" s="264">
        <v>0</v>
      </c>
      <c r="I61" s="219"/>
      <c r="J61" s="220"/>
      <c r="K61" s="220"/>
    </row>
    <row r="62" spans="1:11" s="221" customFormat="1" ht="11.45" customHeight="1" thickBot="1" x14ac:dyDescent="0.25">
      <c r="A62" s="265">
        <v>541</v>
      </c>
      <c r="B62" s="1156" t="s">
        <v>335</v>
      </c>
      <c r="C62" s="1157"/>
      <c r="D62" s="266">
        <v>0</v>
      </c>
      <c r="E62" s="267">
        <v>0</v>
      </c>
      <c r="F62" s="267">
        <v>0</v>
      </c>
      <c r="G62" s="267">
        <v>0</v>
      </c>
      <c r="H62" s="267">
        <v>0</v>
      </c>
      <c r="I62" s="219"/>
      <c r="J62" s="220"/>
      <c r="K62" s="220"/>
    </row>
    <row r="63" spans="1:11" s="221" customFormat="1" ht="11.45" customHeight="1" thickBot="1" x14ac:dyDescent="0.25">
      <c r="A63" s="272">
        <v>541</v>
      </c>
      <c r="B63" s="273"/>
      <c r="C63" s="274" t="s">
        <v>335</v>
      </c>
      <c r="D63" s="275">
        <v>0</v>
      </c>
      <c r="E63" s="797"/>
      <c r="F63" s="798"/>
      <c r="G63" s="798"/>
      <c r="H63" s="799"/>
      <c r="I63" s="219"/>
      <c r="J63" s="220"/>
      <c r="K63" s="220"/>
    </row>
    <row r="64" spans="1:11" s="221" customFormat="1" ht="11.45" customHeight="1" thickBot="1" x14ac:dyDescent="0.25">
      <c r="A64" s="265">
        <v>542</v>
      </c>
      <c r="B64" s="1156" t="s">
        <v>336</v>
      </c>
      <c r="C64" s="1157"/>
      <c r="D64" s="266">
        <v>0</v>
      </c>
      <c r="E64" s="267">
        <v>0</v>
      </c>
      <c r="F64" s="267">
        <v>0</v>
      </c>
      <c r="G64" s="267">
        <v>0</v>
      </c>
      <c r="H64" s="267">
        <v>0</v>
      </c>
      <c r="I64" s="219"/>
      <c r="J64" s="220"/>
      <c r="K64" s="220"/>
    </row>
    <row r="65" spans="1:11" s="221" customFormat="1" ht="11.45" customHeight="1" thickBot="1" x14ac:dyDescent="0.25">
      <c r="A65" s="272">
        <v>542</v>
      </c>
      <c r="B65" s="273"/>
      <c r="C65" s="274" t="s">
        <v>336</v>
      </c>
      <c r="D65" s="275">
        <v>0</v>
      </c>
      <c r="E65" s="800"/>
      <c r="F65" s="801"/>
      <c r="G65" s="801"/>
      <c r="H65" s="802"/>
      <c r="I65" s="219"/>
      <c r="J65" s="220"/>
      <c r="K65" s="220"/>
    </row>
    <row r="66" spans="1:11" s="221" customFormat="1" ht="11.45" customHeight="1" thickBot="1" x14ac:dyDescent="0.25">
      <c r="A66" s="265">
        <v>547</v>
      </c>
      <c r="B66" s="1156" t="s">
        <v>337</v>
      </c>
      <c r="C66" s="1157"/>
      <c r="D66" s="266">
        <v>0</v>
      </c>
      <c r="E66" s="267">
        <v>0</v>
      </c>
      <c r="F66" s="267">
        <v>0</v>
      </c>
      <c r="G66" s="267">
        <v>0</v>
      </c>
      <c r="H66" s="267">
        <v>0</v>
      </c>
      <c r="I66" s="219"/>
      <c r="J66" s="220"/>
      <c r="K66" s="220"/>
    </row>
    <row r="67" spans="1:11" s="221" customFormat="1" ht="11.45" customHeight="1" x14ac:dyDescent="0.2">
      <c r="A67" s="272">
        <v>547</v>
      </c>
      <c r="B67" s="273"/>
      <c r="C67" s="274" t="s">
        <v>337</v>
      </c>
      <c r="D67" s="275">
        <v>0</v>
      </c>
      <c r="E67" s="800"/>
      <c r="F67" s="801"/>
      <c r="G67" s="801"/>
      <c r="H67" s="802"/>
      <c r="I67" s="219"/>
      <c r="J67" s="220"/>
      <c r="K67" s="220"/>
    </row>
    <row r="68" spans="1:11" s="221" customFormat="1" ht="11.45" customHeight="1" x14ac:dyDescent="0.2">
      <c r="A68" s="301">
        <v>549</v>
      </c>
      <c r="B68" s="1170" t="s">
        <v>338</v>
      </c>
      <c r="C68" s="1171"/>
      <c r="D68" s="302">
        <v>15000</v>
      </c>
      <c r="E68" s="303">
        <v>15000</v>
      </c>
      <c r="F68" s="303">
        <v>0</v>
      </c>
      <c r="G68" s="303">
        <v>0</v>
      </c>
      <c r="H68" s="303">
        <v>0</v>
      </c>
      <c r="I68" s="219"/>
      <c r="J68" s="220"/>
      <c r="K68" s="220"/>
    </row>
    <row r="69" spans="1:11" s="221" customFormat="1" ht="11.45" customHeight="1" thickBot="1" x14ac:dyDescent="0.25">
      <c r="A69" s="272">
        <v>549</v>
      </c>
      <c r="B69" s="273">
        <v>320</v>
      </c>
      <c r="C69" s="274" t="s">
        <v>339</v>
      </c>
      <c r="D69" s="275">
        <v>15000</v>
      </c>
      <c r="E69" s="800">
        <v>15000</v>
      </c>
      <c r="F69" s="801"/>
      <c r="G69" s="801"/>
      <c r="H69" s="802"/>
      <c r="I69" s="219"/>
      <c r="J69" s="220"/>
      <c r="K69" s="220"/>
    </row>
    <row r="70" spans="1:11" s="221" customFormat="1" ht="11.45" customHeight="1" thickBot="1" x14ac:dyDescent="0.25">
      <c r="A70" s="281">
        <v>55</v>
      </c>
      <c r="B70" s="1166" t="s">
        <v>340</v>
      </c>
      <c r="C70" s="1167"/>
      <c r="D70" s="282">
        <v>50000</v>
      </c>
      <c r="E70" s="283">
        <v>0</v>
      </c>
      <c r="F70" s="283">
        <v>50000</v>
      </c>
      <c r="G70" s="283">
        <v>0</v>
      </c>
      <c r="H70" s="283">
        <v>0</v>
      </c>
      <c r="I70" s="219"/>
      <c r="J70" s="220"/>
      <c r="K70" s="220"/>
    </row>
    <row r="71" spans="1:11" s="221" customFormat="1" ht="11.45" customHeight="1" thickBot="1" x14ac:dyDescent="0.25">
      <c r="A71" s="284">
        <v>551</v>
      </c>
      <c r="B71" s="1158" t="s">
        <v>341</v>
      </c>
      <c r="C71" s="1159"/>
      <c r="D71" s="285">
        <v>0</v>
      </c>
      <c r="E71" s="286">
        <v>0</v>
      </c>
      <c r="F71" s="286">
        <v>0</v>
      </c>
      <c r="G71" s="286">
        <v>0</v>
      </c>
      <c r="H71" s="286">
        <v>0</v>
      </c>
      <c r="I71" s="219"/>
      <c r="J71" s="220"/>
      <c r="K71" s="220"/>
    </row>
    <row r="72" spans="1:11" s="221" customFormat="1" ht="11.45" customHeight="1" thickBot="1" x14ac:dyDescent="0.25">
      <c r="A72" s="287">
        <v>551</v>
      </c>
      <c r="B72" s="288"/>
      <c r="C72" s="289" t="s">
        <v>341</v>
      </c>
      <c r="D72" s="290">
        <v>0</v>
      </c>
      <c r="E72" s="797"/>
      <c r="F72" s="798"/>
      <c r="G72" s="798"/>
      <c r="H72" s="799"/>
      <c r="I72" s="219"/>
      <c r="J72" s="220"/>
      <c r="K72" s="220"/>
    </row>
    <row r="73" spans="1:11" s="221" customFormat="1" ht="11.45" customHeight="1" thickBot="1" x14ac:dyDescent="0.25">
      <c r="A73" s="284">
        <v>556</v>
      </c>
      <c r="B73" s="1158" t="s">
        <v>342</v>
      </c>
      <c r="C73" s="1159"/>
      <c r="D73" s="285">
        <v>0</v>
      </c>
      <c r="E73" s="286">
        <v>0</v>
      </c>
      <c r="F73" s="286">
        <v>0</v>
      </c>
      <c r="G73" s="286">
        <v>0</v>
      </c>
      <c r="H73" s="286">
        <v>0</v>
      </c>
      <c r="I73" s="219"/>
      <c r="J73" s="220"/>
      <c r="K73" s="220"/>
    </row>
    <row r="74" spans="1:11" s="221" customFormat="1" ht="11.45" customHeight="1" x14ac:dyDescent="0.2">
      <c r="A74" s="287">
        <v>556</v>
      </c>
      <c r="B74" s="288"/>
      <c r="C74" s="289" t="s">
        <v>342</v>
      </c>
      <c r="D74" s="290">
        <v>0</v>
      </c>
      <c r="E74" s="797"/>
      <c r="F74" s="798"/>
      <c r="G74" s="798"/>
      <c r="H74" s="799"/>
      <c r="I74" s="219"/>
      <c r="J74" s="220"/>
      <c r="K74" s="220"/>
    </row>
    <row r="75" spans="1:11" s="221" customFormat="1" ht="11.45" customHeight="1" x14ac:dyDescent="0.2">
      <c r="A75" s="291">
        <v>558</v>
      </c>
      <c r="B75" s="1168" t="s">
        <v>343</v>
      </c>
      <c r="C75" s="1169"/>
      <c r="D75" s="292">
        <v>50000</v>
      </c>
      <c r="E75" s="293">
        <v>0</v>
      </c>
      <c r="F75" s="293">
        <v>50000</v>
      </c>
      <c r="G75" s="293">
        <v>0</v>
      </c>
      <c r="H75" s="293">
        <v>0</v>
      </c>
      <c r="I75" s="219"/>
      <c r="J75" s="220"/>
      <c r="K75" s="220"/>
    </row>
    <row r="76" spans="1:11" s="221" customFormat="1" ht="11.45" customHeight="1" x14ac:dyDescent="0.2">
      <c r="A76" s="304">
        <v>558</v>
      </c>
      <c r="B76" s="305">
        <v>300</v>
      </c>
      <c r="C76" s="306" t="s">
        <v>344</v>
      </c>
      <c r="D76" s="307">
        <v>50000</v>
      </c>
      <c r="E76" s="800"/>
      <c r="F76" s="801">
        <v>50000</v>
      </c>
      <c r="G76" s="801"/>
      <c r="H76" s="802"/>
      <c r="I76" s="219"/>
      <c r="J76" s="220"/>
      <c r="K76" s="220"/>
    </row>
    <row r="77" spans="1:11" s="221" customFormat="1" ht="11.45" customHeight="1" thickBot="1" x14ac:dyDescent="0.25">
      <c r="A77" s="308">
        <v>558</v>
      </c>
      <c r="B77" s="309">
        <v>330</v>
      </c>
      <c r="C77" s="310" t="s">
        <v>345</v>
      </c>
      <c r="D77" s="311">
        <v>0</v>
      </c>
      <c r="E77" s="800"/>
      <c r="F77" s="801"/>
      <c r="G77" s="801"/>
      <c r="H77" s="802"/>
      <c r="I77" s="219"/>
      <c r="J77" s="220"/>
      <c r="K77" s="220"/>
    </row>
    <row r="78" spans="1:11" s="221" customFormat="1" ht="11.45" customHeight="1" thickBot="1" x14ac:dyDescent="0.25">
      <c r="A78" s="228">
        <v>56</v>
      </c>
      <c r="B78" s="1162" t="s">
        <v>346</v>
      </c>
      <c r="C78" s="1163"/>
      <c r="D78" s="229">
        <v>0</v>
      </c>
      <c r="E78" s="230">
        <v>0</v>
      </c>
      <c r="F78" s="230">
        <v>0</v>
      </c>
      <c r="G78" s="230">
        <v>0</v>
      </c>
      <c r="H78" s="230">
        <v>0</v>
      </c>
      <c r="I78" s="219"/>
      <c r="J78" s="220"/>
      <c r="K78" s="220"/>
    </row>
    <row r="79" spans="1:11" s="221" customFormat="1" ht="11.45" customHeight="1" thickBot="1" x14ac:dyDescent="0.25">
      <c r="A79" s="233">
        <v>569</v>
      </c>
      <c r="B79" s="1160" t="s">
        <v>347</v>
      </c>
      <c r="C79" s="1161"/>
      <c r="D79" s="234">
        <v>0</v>
      </c>
      <c r="E79" s="259">
        <v>0</v>
      </c>
      <c r="F79" s="259">
        <v>0</v>
      </c>
      <c r="G79" s="259">
        <v>0</v>
      </c>
      <c r="H79" s="259">
        <v>0</v>
      </c>
      <c r="I79" s="219"/>
      <c r="J79" s="220"/>
      <c r="K79" s="220"/>
    </row>
    <row r="80" spans="1:11" s="221" customFormat="1" ht="11.45" customHeight="1" thickBot="1" x14ac:dyDescent="0.25">
      <c r="A80" s="294">
        <v>569</v>
      </c>
      <c r="B80" s="295"/>
      <c r="C80" s="296" t="s">
        <v>347</v>
      </c>
      <c r="D80" s="297">
        <v>0</v>
      </c>
      <c r="E80" s="800"/>
      <c r="F80" s="801"/>
      <c r="G80" s="801"/>
      <c r="H80" s="802"/>
      <c r="I80" s="219"/>
      <c r="J80" s="220"/>
      <c r="K80" s="220"/>
    </row>
    <row r="81" spans="1:11" s="221" customFormat="1" ht="11.45" customHeight="1" thickBot="1" x14ac:dyDescent="0.25">
      <c r="A81" s="262">
        <v>59</v>
      </c>
      <c r="B81" s="1164" t="s">
        <v>348</v>
      </c>
      <c r="C81" s="1165"/>
      <c r="D81" s="263">
        <v>0</v>
      </c>
      <c r="E81" s="264">
        <v>0</v>
      </c>
      <c r="F81" s="264">
        <v>0</v>
      </c>
      <c r="G81" s="264">
        <v>0</v>
      </c>
      <c r="H81" s="264">
        <v>0</v>
      </c>
      <c r="I81" s="219"/>
      <c r="J81" s="220"/>
      <c r="K81" s="220"/>
    </row>
    <row r="82" spans="1:11" s="221" customFormat="1" ht="11.45" customHeight="1" thickBot="1" x14ac:dyDescent="0.25">
      <c r="A82" s="265">
        <v>591</v>
      </c>
      <c r="B82" s="1156" t="s">
        <v>349</v>
      </c>
      <c r="C82" s="1157"/>
      <c r="D82" s="266">
        <v>0</v>
      </c>
      <c r="E82" s="267">
        <v>0</v>
      </c>
      <c r="F82" s="267">
        <v>0</v>
      </c>
      <c r="G82" s="267">
        <v>0</v>
      </c>
      <c r="H82" s="267">
        <v>0</v>
      </c>
      <c r="I82" s="219"/>
      <c r="J82" s="220"/>
      <c r="K82" s="220"/>
    </row>
    <row r="83" spans="1:11" s="221" customFormat="1" ht="11.45" customHeight="1" thickBot="1" x14ac:dyDescent="0.25">
      <c r="A83" s="268">
        <v>591</v>
      </c>
      <c r="B83" s="269">
        <v>300</v>
      </c>
      <c r="C83" s="270" t="s">
        <v>349</v>
      </c>
      <c r="D83" s="271">
        <v>0</v>
      </c>
      <c r="E83" s="806"/>
      <c r="F83" s="807"/>
      <c r="G83" s="807"/>
      <c r="H83" s="808"/>
      <c r="I83" s="219"/>
      <c r="J83" s="220"/>
      <c r="K83" s="220"/>
    </row>
    <row r="84" spans="1:11" s="221" customFormat="1" ht="11.45" customHeight="1" thickBot="1" x14ac:dyDescent="0.25">
      <c r="A84" s="265">
        <v>595</v>
      </c>
      <c r="B84" s="1156" t="s">
        <v>350</v>
      </c>
      <c r="C84" s="1157"/>
      <c r="D84" s="266">
        <v>0</v>
      </c>
      <c r="E84" s="267">
        <v>0</v>
      </c>
      <c r="F84" s="267">
        <v>0</v>
      </c>
      <c r="G84" s="267">
        <v>0</v>
      </c>
      <c r="H84" s="267">
        <v>0</v>
      </c>
      <c r="I84" s="219"/>
      <c r="J84" s="220"/>
      <c r="K84" s="220"/>
    </row>
    <row r="85" spans="1:11" s="221" customFormat="1" ht="11.45" customHeight="1" thickBot="1" x14ac:dyDescent="0.25">
      <c r="A85" s="315">
        <v>595</v>
      </c>
      <c r="B85" s="316">
        <v>300</v>
      </c>
      <c r="C85" s="317" t="s">
        <v>350</v>
      </c>
      <c r="D85" s="318">
        <v>0</v>
      </c>
      <c r="E85" s="803"/>
      <c r="F85" s="804"/>
      <c r="G85" s="804"/>
      <c r="H85" s="805"/>
      <c r="I85" s="219"/>
      <c r="J85" s="220"/>
      <c r="K85" s="220"/>
    </row>
    <row r="86" spans="1:11" s="221" customFormat="1" ht="11.45" customHeight="1" x14ac:dyDescent="0.2">
      <c r="A86" s="319"/>
      <c r="B86" s="319"/>
      <c r="C86" s="219"/>
      <c r="D86" s="320"/>
      <c r="E86" s="815"/>
      <c r="F86" s="815"/>
      <c r="G86" s="815"/>
      <c r="H86" s="815"/>
      <c r="I86" s="219"/>
      <c r="J86" s="220"/>
      <c r="K86" s="220"/>
    </row>
    <row r="87" spans="1:11" s="221" customFormat="1" ht="11.45" customHeight="1" x14ac:dyDescent="0.2">
      <c r="A87" s="319"/>
      <c r="B87" s="319"/>
      <c r="C87" s="219"/>
      <c r="D87" s="320"/>
      <c r="E87" s="815"/>
      <c r="F87" s="815"/>
      <c r="G87" s="815"/>
      <c r="H87" s="815"/>
      <c r="I87" s="219"/>
      <c r="J87" s="220"/>
      <c r="K87" s="220"/>
    </row>
    <row r="88" spans="1:11" s="221" customFormat="1" ht="11.45" customHeight="1" x14ac:dyDescent="0.2">
      <c r="A88" s="319"/>
      <c r="B88" s="319"/>
      <c r="C88" s="219"/>
      <c r="D88" s="320"/>
      <c r="E88" s="815"/>
      <c r="F88" s="815"/>
      <c r="G88" s="815"/>
      <c r="H88" s="815"/>
      <c r="I88" s="219"/>
      <c r="J88" s="220"/>
      <c r="K88" s="220"/>
    </row>
    <row r="89" spans="1:11" s="221" customFormat="1" ht="11.45" customHeight="1" x14ac:dyDescent="0.2">
      <c r="A89" s="322" t="s">
        <v>351</v>
      </c>
      <c r="B89" s="323"/>
      <c r="C89" s="813" t="s">
        <v>360</v>
      </c>
      <c r="D89" s="323" t="s">
        <v>353</v>
      </c>
      <c r="E89" s="325"/>
      <c r="F89" s="326" t="s">
        <v>354</v>
      </c>
      <c r="G89" s="814" t="s">
        <v>523</v>
      </c>
      <c r="H89" s="795"/>
      <c r="J89" s="220"/>
      <c r="K89" s="220"/>
    </row>
    <row r="90" spans="1:11" ht="7.5" customHeight="1" x14ac:dyDescent="0.25">
      <c r="A90" s="794"/>
      <c r="B90" s="794"/>
      <c r="C90" s="794"/>
      <c r="D90" s="794"/>
      <c r="E90" s="794"/>
      <c r="F90" s="794"/>
      <c r="G90" s="794"/>
      <c r="H90" s="794"/>
    </row>
    <row r="91" spans="1:11" s="221" customFormat="1" ht="11.45" customHeight="1" x14ac:dyDescent="0.2">
      <c r="A91" s="322" t="s">
        <v>355</v>
      </c>
      <c r="B91" s="323"/>
      <c r="C91" s="813" t="s">
        <v>360</v>
      </c>
      <c r="D91" s="323" t="s">
        <v>353</v>
      </c>
      <c r="E91" s="219"/>
      <c r="F91" s="219"/>
      <c r="G91" s="219"/>
      <c r="H91" s="219"/>
      <c r="I91" s="220"/>
      <c r="J91" s="220"/>
      <c r="K91" s="220"/>
    </row>
    <row r="92" spans="1:11" s="221" customFormat="1" ht="7.5" customHeight="1" x14ac:dyDescent="0.2">
      <c r="A92" s="795"/>
      <c r="B92" s="796"/>
      <c r="C92" s="796"/>
      <c r="D92" s="796"/>
      <c r="E92" s="796"/>
      <c r="F92" s="796"/>
      <c r="G92" s="796"/>
      <c r="H92" s="796"/>
      <c r="I92" s="220"/>
      <c r="J92" s="220"/>
      <c r="K92" s="220"/>
    </row>
    <row r="93" spans="1:11" s="221" customFormat="1" ht="11.25" x14ac:dyDescent="0.2">
      <c r="A93" s="328" t="s">
        <v>356</v>
      </c>
      <c r="B93" s="796"/>
      <c r="C93" s="812" t="s">
        <v>357</v>
      </c>
      <c r="D93" s="796"/>
      <c r="E93" s="796"/>
      <c r="F93" s="796"/>
      <c r="G93" s="796"/>
      <c r="H93" s="796"/>
      <c r="I93" s="220"/>
      <c r="J93" s="220"/>
      <c r="K93" s="220"/>
    </row>
    <row r="94" spans="1:11" x14ac:dyDescent="0.25">
      <c r="A94" s="796"/>
      <c r="B94" s="796"/>
      <c r="C94" s="796"/>
      <c r="D94" s="796"/>
      <c r="E94" s="796"/>
      <c r="F94" s="796"/>
      <c r="G94" s="796"/>
      <c r="H94" s="796"/>
    </row>
  </sheetData>
  <protectedRanges>
    <protectedRange sqref="B70 C85:C88 B78 B81 C80 C83 C76:C77 C69" name="Oblast3_1"/>
    <protectedRange sqref="C5" name="Oblast2"/>
  </protectedRanges>
  <mergeCells count="38">
    <mergeCell ref="A6:C6"/>
    <mergeCell ref="B7:C7"/>
    <mergeCell ref="B8:C8"/>
    <mergeCell ref="B23:C23"/>
    <mergeCell ref="B26:C26"/>
    <mergeCell ref="B2:G2"/>
    <mergeCell ref="A4:A5"/>
    <mergeCell ref="B4:B5"/>
    <mergeCell ref="C4:C5"/>
    <mergeCell ref="F4:H4"/>
    <mergeCell ref="D4:D5"/>
    <mergeCell ref="E4:E5"/>
    <mergeCell ref="B59:C59"/>
    <mergeCell ref="B62:C62"/>
    <mergeCell ref="B61:C61"/>
    <mergeCell ref="B49:C49"/>
    <mergeCell ref="B17:C17"/>
    <mergeCell ref="B45:C45"/>
    <mergeCell ref="B47:C47"/>
    <mergeCell ref="B28:C28"/>
    <mergeCell ref="B30:C30"/>
    <mergeCell ref="B22:C22"/>
    <mergeCell ref="B44:C44"/>
    <mergeCell ref="B58:C58"/>
    <mergeCell ref="B51:C51"/>
    <mergeCell ref="B56:C56"/>
    <mergeCell ref="B64:C64"/>
    <mergeCell ref="B73:C73"/>
    <mergeCell ref="B79:C79"/>
    <mergeCell ref="B82:C82"/>
    <mergeCell ref="B84:C84"/>
    <mergeCell ref="B66:C66"/>
    <mergeCell ref="B78:C78"/>
    <mergeCell ref="B81:C81"/>
    <mergeCell ref="B70:C70"/>
    <mergeCell ref="B75:C75"/>
    <mergeCell ref="B68:C68"/>
    <mergeCell ref="B71:C71"/>
  </mergeCells>
  <dataValidations count="2">
    <dataValidation type="list" allowBlank="1" showInputMessage="1" showErrorMessage="1" sqref="B2:G2" xr:uid="{00000000-0002-0000-0C00-000000000000}">
      <formula1>Org</formula1>
    </dataValidation>
    <dataValidation type="list" allowBlank="1" showInputMessage="1" showErrorMessage="1" sqref="C91 C89" xr:uid="{00000000-0002-0000-0C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4"/>
  <sheetViews>
    <sheetView topLeftCell="A13" zoomScale="110" zoomScaleNormal="110" workbookViewId="0">
      <selection activeCell="I22" sqref="I22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46" t="s">
        <v>445</v>
      </c>
      <c r="C1" s="1147"/>
      <c r="D1" s="1147"/>
      <c r="E1" s="1147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407</v>
      </c>
      <c r="B3" s="136" t="s">
        <v>167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48" t="s">
        <v>150</v>
      </c>
      <c r="B5" s="1150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49"/>
      <c r="B6" s="1151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>
        <v>2111</v>
      </c>
      <c r="B7" s="206" t="s">
        <v>168</v>
      </c>
      <c r="C7" s="654">
        <v>13000</v>
      </c>
      <c r="D7" s="654">
        <v>7979</v>
      </c>
      <c r="E7" s="654">
        <v>17000</v>
      </c>
      <c r="F7" s="654">
        <v>15000</v>
      </c>
      <c r="G7" s="661">
        <v>15000</v>
      </c>
    </row>
    <row r="8" spans="1:7" ht="20.100000000000001" customHeight="1" x14ac:dyDescent="0.25">
      <c r="A8" s="153"/>
      <c r="B8" s="154"/>
      <c r="C8" s="655"/>
      <c r="D8" s="655"/>
      <c r="E8" s="655"/>
      <c r="F8" s="655"/>
      <c r="G8" s="662"/>
    </row>
    <row r="9" spans="1:7" ht="20.100000000000001" customHeight="1" thickBot="1" x14ac:dyDescent="0.3">
      <c r="A9" s="155"/>
      <c r="B9" s="156"/>
      <c r="C9" s="656"/>
      <c r="D9" s="656"/>
      <c r="E9" s="656"/>
      <c r="F9" s="656"/>
      <c r="G9" s="663"/>
    </row>
    <row r="10" spans="1:7" ht="20.100000000000001" customHeight="1" thickBot="1" x14ac:dyDescent="0.3">
      <c r="A10" s="157"/>
      <c r="B10" s="158" t="s">
        <v>61</v>
      </c>
      <c r="C10" s="448">
        <f>SUM(C7:C9)</f>
        <v>13000</v>
      </c>
      <c r="D10" s="448">
        <f>SUM(D7:D9)</f>
        <v>7979</v>
      </c>
      <c r="E10" s="448">
        <f>SUM(E7:E9)</f>
        <v>17000</v>
      </c>
      <c r="F10" s="448">
        <f>SUM(F7:F9)</f>
        <v>15000</v>
      </c>
      <c r="G10" s="664">
        <f>SUM(G7:G9)</f>
        <v>15000</v>
      </c>
    </row>
    <row r="11" spans="1:7" ht="15" x14ac:dyDescent="0.25">
      <c r="A11" s="159"/>
      <c r="B11" s="159"/>
      <c r="C11" s="160"/>
      <c r="D11" s="160"/>
      <c r="E11" s="160"/>
      <c r="F11" s="160"/>
      <c r="G11" s="160"/>
    </row>
    <row r="12" spans="1:7" ht="15.75" thickBot="1" x14ac:dyDescent="0.3">
      <c r="A12" s="159"/>
      <c r="B12" s="159"/>
      <c r="C12" s="159"/>
      <c r="D12" s="159"/>
      <c r="E12" s="159"/>
      <c r="F12" s="159"/>
    </row>
    <row r="13" spans="1:7" ht="15.75" x14ac:dyDescent="0.25">
      <c r="A13" s="135" t="s">
        <v>407</v>
      </c>
      <c r="B13" s="136" t="s">
        <v>167</v>
      </c>
      <c r="C13" s="161"/>
      <c r="D13" s="138"/>
      <c r="E13" s="138"/>
      <c r="F13" s="138"/>
      <c r="G13" s="139"/>
    </row>
    <row r="14" spans="1:7" ht="15.75" x14ac:dyDescent="0.25">
      <c r="A14" s="140"/>
      <c r="B14" s="162" t="s">
        <v>155</v>
      </c>
      <c r="C14" s="142"/>
      <c r="D14" s="143"/>
      <c r="E14" s="144" t="s">
        <v>149</v>
      </c>
      <c r="F14" s="143"/>
      <c r="G14" s="145"/>
    </row>
    <row r="15" spans="1:7" ht="15" x14ac:dyDescent="0.25">
      <c r="A15" s="1148" t="s">
        <v>150</v>
      </c>
      <c r="B15" s="1153" t="s">
        <v>151</v>
      </c>
      <c r="C15" s="146" t="s">
        <v>152</v>
      </c>
      <c r="D15" s="146" t="s">
        <v>115</v>
      </c>
      <c r="E15" s="146" t="s">
        <v>153</v>
      </c>
      <c r="F15" s="146" t="s">
        <v>116</v>
      </c>
      <c r="G15" s="147" t="s">
        <v>154</v>
      </c>
    </row>
    <row r="16" spans="1:7" ht="15.75" thickBot="1" x14ac:dyDescent="0.3">
      <c r="A16" s="1152"/>
      <c r="B16" s="1154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148" t="str">
        <f>IF('1014-útulek'!E16=0," ",'1014-útulek'!E16)</f>
        <v>k 31.12.2022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8" ht="20.100000000000001" customHeight="1" x14ac:dyDescent="0.25">
      <c r="A17" s="153">
        <v>5041</v>
      </c>
      <c r="B17" s="165" t="s">
        <v>169</v>
      </c>
      <c r="C17" s="166">
        <v>0</v>
      </c>
      <c r="D17" s="167">
        <v>550</v>
      </c>
      <c r="E17" s="166">
        <v>550</v>
      </c>
      <c r="F17" s="166">
        <v>1000</v>
      </c>
      <c r="G17" s="195">
        <v>1000</v>
      </c>
    </row>
    <row r="18" spans="1:8" ht="20.100000000000001" customHeight="1" x14ac:dyDescent="0.25">
      <c r="A18" s="181">
        <v>5132</v>
      </c>
      <c r="B18" s="182" t="s">
        <v>170</v>
      </c>
      <c r="C18" s="183">
        <v>0</v>
      </c>
      <c r="D18" s="183">
        <v>0</v>
      </c>
      <c r="E18" s="183">
        <v>0</v>
      </c>
      <c r="F18" s="183">
        <v>0</v>
      </c>
      <c r="G18" s="201">
        <v>0</v>
      </c>
    </row>
    <row r="19" spans="1:8" ht="20.100000000000001" customHeight="1" x14ac:dyDescent="0.25">
      <c r="A19" s="181">
        <v>5133</v>
      </c>
      <c r="B19" s="182" t="s">
        <v>171</v>
      </c>
      <c r="C19" s="183">
        <v>0</v>
      </c>
      <c r="D19" s="183">
        <v>0</v>
      </c>
      <c r="E19" s="183">
        <v>0</v>
      </c>
      <c r="F19" s="183">
        <v>0</v>
      </c>
      <c r="G19" s="201">
        <v>0</v>
      </c>
    </row>
    <row r="20" spans="1:8" ht="20.100000000000001" customHeight="1" x14ac:dyDescent="0.25">
      <c r="A20" s="181">
        <v>5136</v>
      </c>
      <c r="B20" s="182" t="s">
        <v>172</v>
      </c>
      <c r="C20" s="183">
        <v>95000</v>
      </c>
      <c r="D20" s="183">
        <v>38411</v>
      </c>
      <c r="E20" s="183">
        <v>95000</v>
      </c>
      <c r="F20" s="183">
        <v>100000</v>
      </c>
      <c r="G20" s="201">
        <v>100000</v>
      </c>
    </row>
    <row r="21" spans="1:8" ht="20.100000000000001" customHeight="1" x14ac:dyDescent="0.25">
      <c r="A21" s="181">
        <v>5137</v>
      </c>
      <c r="B21" s="182" t="s">
        <v>19</v>
      </c>
      <c r="C21" s="183">
        <v>20000</v>
      </c>
      <c r="D21" s="183">
        <v>2799</v>
      </c>
      <c r="E21" s="183">
        <v>20000</v>
      </c>
      <c r="F21" s="183">
        <v>130000</v>
      </c>
      <c r="G21" s="201">
        <v>130000</v>
      </c>
      <c r="H21" s="867" t="s">
        <v>460</v>
      </c>
    </row>
    <row r="22" spans="1:8" ht="20.100000000000001" customHeight="1" x14ac:dyDescent="0.25">
      <c r="A22" s="181">
        <v>5139</v>
      </c>
      <c r="B22" s="182" t="s">
        <v>162</v>
      </c>
      <c r="C22" s="183">
        <v>20000</v>
      </c>
      <c r="D22" s="183">
        <v>3871</v>
      </c>
      <c r="E22" s="183">
        <v>20000</v>
      </c>
      <c r="F22" s="183">
        <v>20000</v>
      </c>
      <c r="G22" s="201">
        <v>20000</v>
      </c>
    </row>
    <row r="23" spans="1:8" ht="20.100000000000001" customHeight="1" x14ac:dyDescent="0.25">
      <c r="A23" s="181">
        <v>5151</v>
      </c>
      <c r="B23" s="182" t="s">
        <v>173</v>
      </c>
      <c r="C23" s="183">
        <v>6000</v>
      </c>
      <c r="D23" s="183">
        <v>9132</v>
      </c>
      <c r="E23" s="183">
        <v>12000</v>
      </c>
      <c r="F23" s="183">
        <v>8000</v>
      </c>
      <c r="G23" s="201">
        <v>8000</v>
      </c>
    </row>
    <row r="24" spans="1:8" ht="20.100000000000001" customHeight="1" x14ac:dyDescent="0.25">
      <c r="A24" s="181">
        <v>5152</v>
      </c>
      <c r="B24" s="182" t="s">
        <v>45</v>
      </c>
      <c r="C24" s="183">
        <v>130000</v>
      </c>
      <c r="D24" s="183">
        <v>64605</v>
      </c>
      <c r="E24" s="183">
        <v>130000</v>
      </c>
      <c r="F24" s="183">
        <v>130000</v>
      </c>
      <c r="G24" s="201">
        <v>130000</v>
      </c>
    </row>
    <row r="25" spans="1:8" ht="20.100000000000001" customHeight="1" x14ac:dyDescent="0.25">
      <c r="A25" s="181">
        <v>5154</v>
      </c>
      <c r="B25" s="182" t="s">
        <v>174</v>
      </c>
      <c r="C25" s="183">
        <v>30000</v>
      </c>
      <c r="D25" s="183">
        <v>66795</v>
      </c>
      <c r="E25" s="183">
        <v>90000</v>
      </c>
      <c r="F25" s="183">
        <v>100000</v>
      </c>
      <c r="G25" s="201">
        <v>100000</v>
      </c>
    </row>
    <row r="26" spans="1:8" ht="20.100000000000001" customHeight="1" x14ac:dyDescent="0.25">
      <c r="A26" s="181">
        <v>5162</v>
      </c>
      <c r="B26" s="182" t="s">
        <v>175</v>
      </c>
      <c r="C26" s="183">
        <v>9000</v>
      </c>
      <c r="D26" s="183">
        <v>4607</v>
      </c>
      <c r="E26" s="183">
        <v>9000</v>
      </c>
      <c r="F26" s="183">
        <v>9000</v>
      </c>
      <c r="G26" s="201">
        <v>9000</v>
      </c>
    </row>
    <row r="27" spans="1:8" ht="20.100000000000001" customHeight="1" x14ac:dyDescent="0.25">
      <c r="A27" s="181">
        <v>5164</v>
      </c>
      <c r="B27" s="182" t="s">
        <v>23</v>
      </c>
      <c r="C27" s="183">
        <v>21000</v>
      </c>
      <c r="D27" s="183">
        <v>1633</v>
      </c>
      <c r="E27" s="183">
        <v>21000</v>
      </c>
      <c r="F27" s="183">
        <v>21000</v>
      </c>
      <c r="G27" s="201">
        <v>21000</v>
      </c>
    </row>
    <row r="28" spans="1:8" ht="20.100000000000001" customHeight="1" x14ac:dyDescent="0.25">
      <c r="A28" s="155">
        <v>5169</v>
      </c>
      <c r="B28" s="185" t="s">
        <v>176</v>
      </c>
      <c r="C28" s="186">
        <v>22000</v>
      </c>
      <c r="D28" s="186">
        <v>17240</v>
      </c>
      <c r="E28" s="186">
        <v>22000</v>
      </c>
      <c r="F28" s="186">
        <v>22000</v>
      </c>
      <c r="G28" s="202">
        <v>22000</v>
      </c>
    </row>
    <row r="29" spans="1:8" ht="20.100000000000001" customHeight="1" thickBot="1" x14ac:dyDescent="0.3">
      <c r="A29" s="170">
        <v>5171</v>
      </c>
      <c r="B29" s="205" t="s">
        <v>177</v>
      </c>
      <c r="C29" s="172">
        <v>60000</v>
      </c>
      <c r="D29" s="172">
        <v>0</v>
      </c>
      <c r="E29" s="172">
        <v>60000</v>
      </c>
      <c r="F29" s="172">
        <v>60000</v>
      </c>
      <c r="G29" s="196">
        <v>60000</v>
      </c>
    </row>
    <row r="30" spans="1:8" ht="20.100000000000001" customHeight="1" thickBot="1" x14ac:dyDescent="0.3">
      <c r="A30" s="157"/>
      <c r="B30" s="158" t="s">
        <v>61</v>
      </c>
      <c r="C30" s="175">
        <f>SUM(C17:C29)</f>
        <v>413000</v>
      </c>
      <c r="D30" s="175">
        <f>SUM(D17:D29)</f>
        <v>209643</v>
      </c>
      <c r="E30" s="175">
        <f>SUM(E17:E29)</f>
        <v>479550</v>
      </c>
      <c r="F30" s="175">
        <f>SUM(F17:F29)</f>
        <v>601000</v>
      </c>
      <c r="G30" s="197">
        <f>SUM(G17:G29)</f>
        <v>601000</v>
      </c>
    </row>
    <row r="31" spans="1:8" ht="15" x14ac:dyDescent="0.25">
      <c r="A31" s="159"/>
      <c r="B31" s="159"/>
      <c r="C31" s="178"/>
      <c r="D31" s="178"/>
      <c r="E31" s="178"/>
      <c r="F31" s="178"/>
      <c r="G31" s="159"/>
    </row>
    <row r="32" spans="1:8" ht="15" x14ac:dyDescent="0.25">
      <c r="A32" s="159"/>
      <c r="B32" s="159"/>
      <c r="C32" s="178"/>
      <c r="D32" s="178"/>
      <c r="E32" s="178"/>
      <c r="F32" s="178"/>
      <c r="G32" s="159"/>
    </row>
    <row r="33" spans="1:7" ht="15" x14ac:dyDescent="0.25">
      <c r="A33" s="159"/>
      <c r="B33" s="179" t="s">
        <v>158</v>
      </c>
      <c r="C33" s="180">
        <v>44864</v>
      </c>
      <c r="E33" s="179" t="s">
        <v>159</v>
      </c>
      <c r="F33" s="867" t="s">
        <v>524</v>
      </c>
      <c r="G33" s="159"/>
    </row>
    <row r="34" spans="1:7" ht="15" x14ac:dyDescent="0.25">
      <c r="A34" s="159"/>
      <c r="B34" s="159"/>
      <c r="C34" s="159"/>
      <c r="D34" s="159"/>
      <c r="E34" s="159"/>
      <c r="F34" s="159"/>
      <c r="G34" s="159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4"/>
  <sheetViews>
    <sheetView topLeftCell="A4" zoomScale="110" zoomScaleNormal="110" workbookViewId="0">
      <selection activeCell="J27" sqref="J27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46" t="s">
        <v>446</v>
      </c>
      <c r="C1" s="1147"/>
      <c r="D1" s="1147"/>
      <c r="E1" s="1147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412</v>
      </c>
      <c r="B3" s="136" t="s">
        <v>178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48" t="s">
        <v>150</v>
      </c>
      <c r="B5" s="1150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49"/>
      <c r="B6" s="1151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>
        <v>2111</v>
      </c>
      <c r="B7" s="206" t="s">
        <v>179</v>
      </c>
      <c r="C7" s="203">
        <v>500</v>
      </c>
      <c r="D7" s="203">
        <v>432</v>
      </c>
      <c r="E7" s="203">
        <v>600</v>
      </c>
      <c r="F7" s="203">
        <v>600</v>
      </c>
      <c r="G7" s="657">
        <v>600</v>
      </c>
    </row>
    <row r="8" spans="1:7" ht="20.100000000000001" customHeight="1" x14ac:dyDescent="0.25">
      <c r="A8" s="153"/>
      <c r="B8" s="154"/>
      <c r="C8" s="167"/>
      <c r="D8" s="167"/>
      <c r="E8" s="167"/>
      <c r="F8" s="167"/>
      <c r="G8" s="658"/>
    </row>
    <row r="9" spans="1:7" ht="20.100000000000001" customHeight="1" thickBot="1" x14ac:dyDescent="0.3">
      <c r="A9" s="155"/>
      <c r="B9" s="156"/>
      <c r="C9" s="204"/>
      <c r="D9" s="204"/>
      <c r="E9" s="204"/>
      <c r="F9" s="204"/>
      <c r="G9" s="659"/>
    </row>
    <row r="10" spans="1:7" ht="20.100000000000001" customHeight="1" thickBot="1" x14ac:dyDescent="0.3">
      <c r="A10" s="157"/>
      <c r="B10" s="158" t="s">
        <v>61</v>
      </c>
      <c r="C10" s="207">
        <f>SUM(C7:C9)</f>
        <v>500</v>
      </c>
      <c r="D10" s="207">
        <f>SUM(D7:D9)</f>
        <v>432</v>
      </c>
      <c r="E10" s="207">
        <f>SUM(E7:E9)</f>
        <v>600</v>
      </c>
      <c r="F10" s="207">
        <f>SUM(F7:F9)</f>
        <v>600</v>
      </c>
      <c r="G10" s="660">
        <f>SUM(G7:G9)</f>
        <v>600</v>
      </c>
    </row>
    <row r="11" spans="1:7" ht="15" x14ac:dyDescent="0.25">
      <c r="A11" s="159"/>
      <c r="B11" s="159"/>
      <c r="C11" s="160"/>
      <c r="D11" s="160"/>
      <c r="E11" s="160"/>
      <c r="F11" s="160"/>
      <c r="G11" s="160"/>
    </row>
    <row r="12" spans="1:7" ht="15.75" thickBot="1" x14ac:dyDescent="0.3">
      <c r="A12" s="159"/>
      <c r="B12" s="159"/>
      <c r="C12" s="159"/>
      <c r="D12" s="159"/>
      <c r="E12" s="159"/>
      <c r="F12" s="159"/>
    </row>
    <row r="13" spans="1:7" ht="15.75" x14ac:dyDescent="0.25">
      <c r="A13" s="135" t="s">
        <v>412</v>
      </c>
      <c r="B13" s="136" t="s">
        <v>178</v>
      </c>
      <c r="C13" s="161"/>
      <c r="D13" s="138"/>
      <c r="E13" s="138"/>
      <c r="F13" s="138"/>
      <c r="G13" s="139"/>
    </row>
    <row r="14" spans="1:7" ht="15.75" x14ac:dyDescent="0.25">
      <c r="A14" s="140"/>
      <c r="B14" s="162" t="s">
        <v>155</v>
      </c>
      <c r="C14" s="142"/>
      <c r="D14" s="143"/>
      <c r="E14" s="144" t="s">
        <v>149</v>
      </c>
      <c r="F14" s="143"/>
      <c r="G14" s="145"/>
    </row>
    <row r="15" spans="1:7" ht="15" x14ac:dyDescent="0.25">
      <c r="A15" s="1148" t="s">
        <v>150</v>
      </c>
      <c r="B15" s="1153" t="s">
        <v>151</v>
      </c>
      <c r="C15" s="146" t="s">
        <v>152</v>
      </c>
      <c r="D15" s="146" t="s">
        <v>115</v>
      </c>
      <c r="E15" s="146" t="s">
        <v>153</v>
      </c>
      <c r="F15" s="146" t="s">
        <v>116</v>
      </c>
      <c r="G15" s="147" t="s">
        <v>154</v>
      </c>
    </row>
    <row r="16" spans="1:7" ht="15.75" thickBot="1" x14ac:dyDescent="0.3">
      <c r="A16" s="1152"/>
      <c r="B16" s="1154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148" t="str">
        <f>IF('1014-útulek'!E16=0," ",'1014-útulek'!E16)</f>
        <v>k 31.12.2022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7" ht="20.100000000000001" customHeight="1" x14ac:dyDescent="0.25">
      <c r="A17" s="153">
        <v>5139</v>
      </c>
      <c r="B17" s="165" t="s">
        <v>180</v>
      </c>
      <c r="C17" s="166">
        <v>3000</v>
      </c>
      <c r="D17" s="167">
        <v>0</v>
      </c>
      <c r="E17" s="166">
        <v>0</v>
      </c>
      <c r="F17" s="166">
        <v>3000</v>
      </c>
      <c r="G17" s="195">
        <v>3000</v>
      </c>
    </row>
    <row r="18" spans="1:7" ht="20.100000000000001" customHeight="1" x14ac:dyDescent="0.25">
      <c r="A18" s="155">
        <v>5152</v>
      </c>
      <c r="B18" s="185" t="s">
        <v>45</v>
      </c>
      <c r="C18" s="186">
        <v>20000</v>
      </c>
      <c r="D18" s="186">
        <v>9933</v>
      </c>
      <c r="E18" s="186">
        <v>20000</v>
      </c>
      <c r="F18" s="186">
        <v>20000</v>
      </c>
      <c r="G18" s="202">
        <v>20000</v>
      </c>
    </row>
    <row r="19" spans="1:7" ht="20.100000000000001" customHeight="1" thickBot="1" x14ac:dyDescent="0.3">
      <c r="A19" s="170">
        <v>5171</v>
      </c>
      <c r="B19" s="205" t="s">
        <v>177</v>
      </c>
      <c r="C19" s="172">
        <v>10000</v>
      </c>
      <c r="D19" s="172">
        <v>0</v>
      </c>
      <c r="E19" s="172">
        <v>10000</v>
      </c>
      <c r="F19" s="172">
        <v>10000</v>
      </c>
      <c r="G19" s="196">
        <v>10000</v>
      </c>
    </row>
    <row r="20" spans="1:7" ht="20.100000000000001" customHeight="1" thickBot="1" x14ac:dyDescent="0.3">
      <c r="A20" s="157"/>
      <c r="B20" s="158" t="s">
        <v>61</v>
      </c>
      <c r="C20" s="175">
        <f>SUM(C17:C19)</f>
        <v>33000</v>
      </c>
      <c r="D20" s="175">
        <f>SUM(D17:D19)</f>
        <v>9933</v>
      </c>
      <c r="E20" s="175">
        <f>SUM(E17:E19)</f>
        <v>30000</v>
      </c>
      <c r="F20" s="175">
        <f>SUM(F17:F19)</f>
        <v>33000</v>
      </c>
      <c r="G20" s="197">
        <f>SUM(G17:G19)</f>
        <v>33000</v>
      </c>
    </row>
    <row r="21" spans="1:7" ht="15" x14ac:dyDescent="0.25">
      <c r="A21" s="159"/>
      <c r="B21" s="159"/>
      <c r="C21" s="178"/>
      <c r="D21" s="178"/>
      <c r="E21" s="178"/>
      <c r="F21" s="178"/>
      <c r="G21" s="159"/>
    </row>
    <row r="22" spans="1:7" ht="15" x14ac:dyDescent="0.25">
      <c r="A22" s="159"/>
      <c r="B22" s="159"/>
      <c r="C22" s="178"/>
      <c r="D22" s="178"/>
      <c r="E22" s="178"/>
      <c r="F22" s="178"/>
      <c r="G22" s="159"/>
    </row>
    <row r="23" spans="1:7" ht="15" x14ac:dyDescent="0.25">
      <c r="A23" s="159"/>
      <c r="B23" s="179" t="s">
        <v>158</v>
      </c>
      <c r="C23" s="180">
        <v>44864</v>
      </c>
      <c r="E23" s="179" t="s">
        <v>159</v>
      </c>
      <c r="F23" s="867" t="s">
        <v>524</v>
      </c>
      <c r="G23" s="159"/>
    </row>
    <row r="24" spans="1:7" ht="15" x14ac:dyDescent="0.25">
      <c r="A24" s="159"/>
      <c r="B24" s="159"/>
      <c r="C24" s="159"/>
      <c r="D24" s="159"/>
      <c r="E24" s="159"/>
      <c r="F24" s="159"/>
      <c r="G24" s="159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24"/>
  <sheetViews>
    <sheetView zoomScale="110" zoomScaleNormal="110" workbookViewId="0">
      <selection activeCell="J18" sqref="J18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46" t="s">
        <v>447</v>
      </c>
      <c r="C1" s="1147"/>
      <c r="D1" s="1147"/>
      <c r="E1" s="1147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411</v>
      </c>
      <c r="B3" s="136" t="s">
        <v>181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48" t="s">
        <v>150</v>
      </c>
      <c r="B5" s="1150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49"/>
      <c r="B6" s="1151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 t="s">
        <v>53</v>
      </c>
      <c r="B7" s="151" t="s">
        <v>53</v>
      </c>
      <c r="C7" s="203" t="s">
        <v>53</v>
      </c>
      <c r="D7" s="203" t="s">
        <v>53</v>
      </c>
      <c r="E7" s="203"/>
      <c r="F7" s="203"/>
      <c r="G7" s="657"/>
    </row>
    <row r="8" spans="1:7" ht="20.100000000000001" customHeight="1" x14ac:dyDescent="0.25">
      <c r="A8" s="153"/>
      <c r="B8" s="154"/>
      <c r="C8" s="167"/>
      <c r="D8" s="167"/>
      <c r="E8" s="167"/>
      <c r="F8" s="167"/>
      <c r="G8" s="658"/>
    </row>
    <row r="9" spans="1:7" ht="20.100000000000001" customHeight="1" thickBot="1" x14ac:dyDescent="0.3">
      <c r="A9" s="155"/>
      <c r="B9" s="156"/>
      <c r="C9" s="204"/>
      <c r="D9" s="204"/>
      <c r="E9" s="204"/>
      <c r="F9" s="204"/>
      <c r="G9" s="659"/>
    </row>
    <row r="10" spans="1:7" ht="20.100000000000001" customHeight="1" thickBot="1" x14ac:dyDescent="0.3">
      <c r="A10" s="157"/>
      <c r="B10" s="158" t="s">
        <v>61</v>
      </c>
      <c r="C10" s="207">
        <f>SUM(C7:C9)</f>
        <v>0</v>
      </c>
      <c r="D10" s="207">
        <f>SUM(D7:D9)</f>
        <v>0</v>
      </c>
      <c r="E10" s="207">
        <f>SUM(E7:E9)</f>
        <v>0</v>
      </c>
      <c r="F10" s="207">
        <f>SUM(F7:F9)</f>
        <v>0</v>
      </c>
      <c r="G10" s="660">
        <f>SUM(G7:G9)</f>
        <v>0</v>
      </c>
    </row>
    <row r="11" spans="1:7" ht="15" x14ac:dyDescent="0.25">
      <c r="A11" s="159"/>
      <c r="B11" s="159"/>
      <c r="C11" s="160"/>
      <c r="D11" s="160"/>
      <c r="E11" s="160"/>
      <c r="F11" s="160"/>
      <c r="G11" s="160"/>
    </row>
    <row r="12" spans="1:7" ht="15.75" thickBot="1" x14ac:dyDescent="0.3">
      <c r="A12" s="159"/>
      <c r="B12" s="159"/>
      <c r="C12" s="159"/>
      <c r="D12" s="159"/>
      <c r="E12" s="159"/>
      <c r="F12" s="159"/>
    </row>
    <row r="13" spans="1:7" ht="15.75" x14ac:dyDescent="0.25">
      <c r="A13" s="135" t="s">
        <v>411</v>
      </c>
      <c r="B13" s="136" t="s">
        <v>181</v>
      </c>
      <c r="C13" s="161"/>
      <c r="D13" s="138"/>
      <c r="E13" s="138"/>
      <c r="F13" s="138"/>
      <c r="G13" s="139"/>
    </row>
    <row r="14" spans="1:7" ht="15.75" x14ac:dyDescent="0.25">
      <c r="A14" s="140"/>
      <c r="B14" s="162" t="s">
        <v>155</v>
      </c>
      <c r="C14" s="142"/>
      <c r="D14" s="143"/>
      <c r="E14" s="144" t="s">
        <v>149</v>
      </c>
      <c r="F14" s="143"/>
      <c r="G14" s="145"/>
    </row>
    <row r="15" spans="1:7" ht="15" x14ac:dyDescent="0.25">
      <c r="A15" s="1148" t="s">
        <v>150</v>
      </c>
      <c r="B15" s="1153" t="s">
        <v>151</v>
      </c>
      <c r="C15" s="146" t="s">
        <v>152</v>
      </c>
      <c r="D15" s="146" t="s">
        <v>115</v>
      </c>
      <c r="E15" s="146" t="s">
        <v>153</v>
      </c>
      <c r="F15" s="146" t="s">
        <v>116</v>
      </c>
      <c r="G15" s="147" t="s">
        <v>154</v>
      </c>
    </row>
    <row r="16" spans="1:7" ht="15.75" thickBot="1" x14ac:dyDescent="0.3">
      <c r="A16" s="1152"/>
      <c r="B16" s="1154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148" t="str">
        <f>IF('1014-útulek'!E16=0," ",'1014-útulek'!E16)</f>
        <v>k 31.12.2022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10" ht="20.100000000000001" customHeight="1" x14ac:dyDescent="0.25">
      <c r="A17" s="153">
        <v>5139</v>
      </c>
      <c r="B17" s="165" t="s">
        <v>180</v>
      </c>
      <c r="C17" s="166">
        <v>10000</v>
      </c>
      <c r="D17" s="167">
        <v>0</v>
      </c>
      <c r="E17" s="166">
        <v>8000</v>
      </c>
      <c r="F17" s="166">
        <v>0</v>
      </c>
      <c r="G17" s="195">
        <v>0</v>
      </c>
    </row>
    <row r="18" spans="1:10" ht="20.100000000000001" customHeight="1" x14ac:dyDescent="0.25">
      <c r="A18" s="155">
        <v>5162</v>
      </c>
      <c r="B18" s="185" t="s">
        <v>182</v>
      </c>
      <c r="C18" s="186">
        <v>0</v>
      </c>
      <c r="D18" s="186">
        <v>1047</v>
      </c>
      <c r="E18" s="186">
        <v>1047</v>
      </c>
      <c r="F18" s="186">
        <v>49000</v>
      </c>
      <c r="G18" s="202">
        <v>49000</v>
      </c>
      <c r="H18" s="778" t="s">
        <v>483</v>
      </c>
      <c r="J18" s="134">
        <v>25000</v>
      </c>
    </row>
    <row r="19" spans="1:10" ht="20.100000000000001" customHeight="1" thickBot="1" x14ac:dyDescent="0.3">
      <c r="A19" s="170">
        <v>5171</v>
      </c>
      <c r="B19" s="205" t="s">
        <v>177</v>
      </c>
      <c r="C19" s="172">
        <v>90000</v>
      </c>
      <c r="D19" s="172">
        <v>0</v>
      </c>
      <c r="E19" s="172">
        <v>90000</v>
      </c>
      <c r="F19" s="172">
        <v>51000</v>
      </c>
      <c r="G19" s="196">
        <v>51000</v>
      </c>
    </row>
    <row r="20" spans="1:10" ht="20.100000000000001" customHeight="1" thickBot="1" x14ac:dyDescent="0.3">
      <c r="A20" s="157"/>
      <c r="B20" s="158" t="s">
        <v>61</v>
      </c>
      <c r="C20" s="175">
        <f>SUM(C17:C19)</f>
        <v>100000</v>
      </c>
      <c r="D20" s="175">
        <f>SUM(D17:D19)</f>
        <v>1047</v>
      </c>
      <c r="E20" s="175">
        <f>SUM(E17:E19)</f>
        <v>99047</v>
      </c>
      <c r="F20" s="175">
        <f>SUM(F17:F19)</f>
        <v>100000</v>
      </c>
      <c r="G20" s="197">
        <f>SUM(G17:G19)</f>
        <v>100000</v>
      </c>
    </row>
    <row r="21" spans="1:10" ht="15" x14ac:dyDescent="0.25">
      <c r="A21" s="159"/>
      <c r="B21" s="159"/>
      <c r="C21" s="178"/>
      <c r="D21" s="178"/>
      <c r="E21" s="178"/>
      <c r="F21" s="178"/>
      <c r="G21" s="159"/>
    </row>
    <row r="22" spans="1:10" ht="15" x14ac:dyDescent="0.25">
      <c r="A22" s="159"/>
      <c r="B22" s="159"/>
      <c r="C22" s="178"/>
      <c r="D22" s="178"/>
      <c r="E22" s="178"/>
      <c r="F22" s="178"/>
      <c r="G22" s="159"/>
    </row>
    <row r="23" spans="1:10" ht="15" x14ac:dyDescent="0.25">
      <c r="A23" s="159"/>
      <c r="B23" s="179" t="s">
        <v>158</v>
      </c>
      <c r="C23" s="180">
        <v>44864</v>
      </c>
      <c r="E23" s="179" t="s">
        <v>159</v>
      </c>
      <c r="F23" s="159" t="s">
        <v>160</v>
      </c>
      <c r="G23" s="159"/>
    </row>
    <row r="24" spans="1:10" ht="15" x14ac:dyDescent="0.25">
      <c r="A24" s="159"/>
      <c r="B24" s="159"/>
      <c r="C24" s="159"/>
      <c r="D24" s="159"/>
      <c r="E24" s="159"/>
      <c r="F24" s="159"/>
      <c r="G24" s="159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27"/>
  <sheetViews>
    <sheetView topLeftCell="A7" zoomScale="110" zoomScaleNormal="110" workbookViewId="0">
      <selection activeCell="D27" sqref="D27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46" t="s">
        <v>448</v>
      </c>
      <c r="C1" s="1147"/>
      <c r="D1" s="1147"/>
      <c r="E1" s="1147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410</v>
      </c>
      <c r="B3" s="136" t="s">
        <v>241</v>
      </c>
      <c r="C3" s="137"/>
      <c r="D3" s="330"/>
      <c r="E3" s="330"/>
      <c r="F3" s="330"/>
      <c r="G3" s="139"/>
    </row>
    <row r="4" spans="1:7" ht="15.75" x14ac:dyDescent="0.25">
      <c r="A4" s="140"/>
      <c r="B4" s="141" t="s">
        <v>148</v>
      </c>
      <c r="C4" s="331"/>
      <c r="D4" s="332"/>
      <c r="E4" s="144" t="s">
        <v>149</v>
      </c>
      <c r="F4" s="332"/>
      <c r="G4" s="145"/>
    </row>
    <row r="5" spans="1:7" ht="15" x14ac:dyDescent="0.25">
      <c r="A5" s="1187" t="s">
        <v>150</v>
      </c>
      <c r="B5" s="1188" t="s">
        <v>151</v>
      </c>
      <c r="C5" s="333" t="s">
        <v>152</v>
      </c>
      <c r="D5" s="333" t="s">
        <v>115</v>
      </c>
      <c r="E5" s="333" t="s">
        <v>153</v>
      </c>
      <c r="F5" s="333" t="s">
        <v>116</v>
      </c>
      <c r="G5" s="334" t="s">
        <v>154</v>
      </c>
    </row>
    <row r="6" spans="1:7" ht="15.75" thickBot="1" x14ac:dyDescent="0.3">
      <c r="A6" s="1149"/>
      <c r="B6" s="1151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335">
        <v>2321</v>
      </c>
      <c r="B7" s="336" t="s">
        <v>242</v>
      </c>
      <c r="C7" s="665">
        <v>40000</v>
      </c>
      <c r="D7" s="665">
        <v>0</v>
      </c>
      <c r="E7" s="665">
        <v>35000</v>
      </c>
      <c r="F7" s="665">
        <v>30000</v>
      </c>
      <c r="G7" s="657">
        <v>30000</v>
      </c>
    </row>
    <row r="8" spans="1:7" ht="20.100000000000001" customHeight="1" x14ac:dyDescent="0.25">
      <c r="A8" s="337"/>
      <c r="B8" s="338"/>
      <c r="C8" s="346"/>
      <c r="D8" s="346"/>
      <c r="E8" s="346"/>
      <c r="F8" s="346"/>
      <c r="G8" s="658"/>
    </row>
    <row r="9" spans="1:7" ht="20.100000000000001" customHeight="1" thickBot="1" x14ac:dyDescent="0.3">
      <c r="A9" s="339"/>
      <c r="B9" s="340"/>
      <c r="C9" s="666"/>
      <c r="D9" s="666"/>
      <c r="E9" s="666"/>
      <c r="F9" s="666"/>
      <c r="G9" s="659"/>
    </row>
    <row r="10" spans="1:7" ht="20.100000000000001" customHeight="1" thickBot="1" x14ac:dyDescent="0.3">
      <c r="A10" s="341"/>
      <c r="B10" s="158" t="s">
        <v>61</v>
      </c>
      <c r="C10" s="667">
        <f>SUM(C7:C9)</f>
        <v>40000</v>
      </c>
      <c r="D10" s="667">
        <f>SUM(D7:D9)</f>
        <v>0</v>
      </c>
      <c r="E10" s="667">
        <f>SUM(E7:E9)</f>
        <v>35000</v>
      </c>
      <c r="F10" s="667">
        <f>SUM(F7:F9)</f>
        <v>30000</v>
      </c>
      <c r="G10" s="668">
        <f>SUM(G7:G9)</f>
        <v>30000</v>
      </c>
    </row>
    <row r="11" spans="1:7" ht="15" x14ac:dyDescent="0.25">
      <c r="A11" s="342"/>
      <c r="B11" s="342"/>
      <c r="C11" s="343"/>
      <c r="D11" s="343"/>
      <c r="E11" s="343"/>
      <c r="F11" s="343"/>
      <c r="G11" s="343"/>
    </row>
    <row r="12" spans="1:7" ht="15.75" thickBot="1" x14ac:dyDescent="0.3">
      <c r="A12" s="342"/>
      <c r="B12" s="342"/>
      <c r="C12" s="342"/>
      <c r="D12" s="342"/>
      <c r="E12" s="342"/>
      <c r="F12" s="342"/>
    </row>
    <row r="13" spans="1:7" ht="15.75" x14ac:dyDescent="0.25">
      <c r="A13" s="135" t="s">
        <v>410</v>
      </c>
      <c r="B13" s="136" t="s">
        <v>241</v>
      </c>
      <c r="C13" s="161"/>
      <c r="D13" s="330"/>
      <c r="E13" s="330"/>
      <c r="F13" s="330"/>
      <c r="G13" s="139"/>
    </row>
    <row r="14" spans="1:7" ht="15.75" x14ac:dyDescent="0.25">
      <c r="A14" s="140"/>
      <c r="B14" s="162" t="s">
        <v>155</v>
      </c>
      <c r="C14" s="331"/>
      <c r="D14" s="332"/>
      <c r="E14" s="144" t="s">
        <v>149</v>
      </c>
      <c r="F14" s="332"/>
      <c r="G14" s="145"/>
    </row>
    <row r="15" spans="1:7" ht="15" x14ac:dyDescent="0.25">
      <c r="A15" s="1187" t="s">
        <v>150</v>
      </c>
      <c r="B15" s="1189" t="s">
        <v>151</v>
      </c>
      <c r="C15" s="333" t="s">
        <v>152</v>
      </c>
      <c r="D15" s="333" t="s">
        <v>115</v>
      </c>
      <c r="E15" s="333" t="s">
        <v>153</v>
      </c>
      <c r="F15" s="333" t="s">
        <v>116</v>
      </c>
      <c r="G15" s="334" t="s">
        <v>154</v>
      </c>
    </row>
    <row r="16" spans="1:7" ht="15.75" thickBot="1" x14ac:dyDescent="0.3">
      <c r="A16" s="1152"/>
      <c r="B16" s="1154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710" t="str">
        <f>IF('1014-útulek'!E16=0," ",'1014-útulek'!E16)</f>
        <v>k 31.12.2022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9" ht="20.100000000000001" customHeight="1" x14ac:dyDescent="0.25">
      <c r="A17" s="337">
        <v>5139</v>
      </c>
      <c r="B17" s="344" t="s">
        <v>180</v>
      </c>
      <c r="C17" s="345">
        <v>50000</v>
      </c>
      <c r="D17" s="346">
        <v>33859</v>
      </c>
      <c r="E17" s="345">
        <v>50000</v>
      </c>
      <c r="F17" s="345">
        <v>50000</v>
      </c>
      <c r="G17" s="169">
        <v>50000</v>
      </c>
    </row>
    <row r="18" spans="1:9" ht="20.100000000000001" customHeight="1" x14ac:dyDescent="0.25">
      <c r="A18" s="339">
        <v>5169</v>
      </c>
      <c r="B18" s="347" t="s">
        <v>176</v>
      </c>
      <c r="C18" s="348">
        <v>400000</v>
      </c>
      <c r="D18" s="348">
        <v>176969</v>
      </c>
      <c r="E18" s="348">
        <v>400000</v>
      </c>
      <c r="F18" s="348">
        <v>400000</v>
      </c>
      <c r="G18" s="187">
        <v>400000</v>
      </c>
      <c r="I18" s="349"/>
    </row>
    <row r="19" spans="1:9" ht="20.100000000000001" customHeight="1" thickBot="1" x14ac:dyDescent="0.3">
      <c r="A19" s="350">
        <v>5194</v>
      </c>
      <c r="B19" s="351" t="s">
        <v>227</v>
      </c>
      <c r="C19" s="352">
        <v>50000</v>
      </c>
      <c r="D19" s="352">
        <v>49223</v>
      </c>
      <c r="E19" s="352">
        <v>50000</v>
      </c>
      <c r="F19" s="352">
        <v>50000</v>
      </c>
      <c r="G19" s="174">
        <v>50000</v>
      </c>
      <c r="I19" s="349"/>
    </row>
    <row r="20" spans="1:9" ht="20.100000000000001" customHeight="1" thickBot="1" x14ac:dyDescent="0.3">
      <c r="A20" s="341"/>
      <c r="B20" s="158" t="s">
        <v>61</v>
      </c>
      <c r="C20" s="175">
        <f>SUM(C17:C19)</f>
        <v>500000</v>
      </c>
      <c r="D20" s="175">
        <f>SUM(D17:D19)</f>
        <v>260051</v>
      </c>
      <c r="E20" s="175">
        <f>SUM(E17:E19)</f>
        <v>500000</v>
      </c>
      <c r="F20" s="175">
        <f>SUM(F17:F19)</f>
        <v>500000</v>
      </c>
      <c r="G20" s="353">
        <f>SUM(G17:G19)</f>
        <v>500000</v>
      </c>
    </row>
    <row r="21" spans="1:9" ht="15" x14ac:dyDescent="0.25">
      <c r="A21" s="342"/>
      <c r="B21" s="342"/>
      <c r="C21" s="354"/>
      <c r="D21" s="354"/>
      <c r="E21" s="354"/>
      <c r="F21" s="354"/>
      <c r="G21" s="342"/>
    </row>
    <row r="22" spans="1:9" ht="15" x14ac:dyDescent="0.25">
      <c r="A22" s="342"/>
      <c r="B22" s="342"/>
      <c r="C22" s="354"/>
      <c r="D22" s="354"/>
      <c r="E22" s="354"/>
      <c r="F22" s="354"/>
      <c r="G22" s="342"/>
    </row>
    <row r="23" spans="1:9" ht="15" x14ac:dyDescent="0.25">
      <c r="A23" s="342"/>
      <c r="B23" s="355" t="s">
        <v>158</v>
      </c>
      <c r="C23" s="713">
        <v>44864</v>
      </c>
      <c r="E23" s="355" t="s">
        <v>159</v>
      </c>
      <c r="F23" s="867" t="s">
        <v>525</v>
      </c>
      <c r="G23" s="342"/>
    </row>
    <row r="24" spans="1:9" ht="15" x14ac:dyDescent="0.25">
      <c r="A24" s="342"/>
      <c r="B24" s="342"/>
      <c r="C24" s="342"/>
      <c r="D24" s="342"/>
      <c r="E24" s="342"/>
      <c r="F24" s="342"/>
      <c r="G24" s="342"/>
    </row>
    <row r="25" spans="1:9" ht="15" x14ac:dyDescent="0.25">
      <c r="B25" s="192" t="s">
        <v>17</v>
      </c>
      <c r="C25" s="193">
        <v>100000</v>
      </c>
      <c r="D25" s="193" t="s">
        <v>53</v>
      </c>
      <c r="E25" s="193" t="s">
        <v>53</v>
      </c>
      <c r="F25" s="712" t="s">
        <v>53</v>
      </c>
    </row>
    <row r="26" spans="1:9" ht="15" x14ac:dyDescent="0.25">
      <c r="B26" s="192" t="s">
        <v>243</v>
      </c>
      <c r="C26" s="193">
        <v>300000</v>
      </c>
      <c r="D26" s="193" t="s">
        <v>53</v>
      </c>
      <c r="E26" s="193" t="s">
        <v>53</v>
      </c>
      <c r="F26" s="712" t="s">
        <v>53</v>
      </c>
      <c r="H26" s="342"/>
    </row>
    <row r="27" spans="1:9" ht="15" x14ac:dyDescent="0.25">
      <c r="B27" s="192" t="s">
        <v>244</v>
      </c>
      <c r="C27" s="193">
        <v>100000</v>
      </c>
      <c r="D27" s="192" t="s">
        <v>53</v>
      </c>
      <c r="E27" s="194" t="s">
        <v>53</v>
      </c>
      <c r="F27" s="712" t="s">
        <v>53</v>
      </c>
      <c r="H27" s="342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94"/>
  <sheetViews>
    <sheetView showGridLines="0" topLeftCell="A63" zoomScale="150" zoomScaleNormal="150" zoomScaleSheetLayoutView="110" workbookViewId="0">
      <selection activeCell="E6" sqref="E6"/>
    </sheetView>
  </sheetViews>
  <sheetFormatPr defaultColWidth="9.140625" defaultRowHeight="15" x14ac:dyDescent="0.25"/>
  <cols>
    <col min="1" max="1" width="4.42578125" style="679" customWidth="1"/>
    <col min="2" max="2" width="5" style="679" customWidth="1"/>
    <col min="3" max="3" width="33.85546875" style="679" customWidth="1"/>
    <col min="4" max="8" width="8.28515625" style="679" customWidth="1"/>
    <col min="9" max="16384" width="9.140625" style="679"/>
  </cols>
  <sheetData>
    <row r="1" spans="1:11" x14ac:dyDescent="0.25">
      <c r="A1" s="687"/>
      <c r="B1" s="687"/>
      <c r="C1" s="690" t="s">
        <v>270</v>
      </c>
      <c r="D1" s="687"/>
      <c r="E1" s="689" t="s">
        <v>271</v>
      </c>
      <c r="F1" s="688">
        <v>2023</v>
      </c>
      <c r="G1" s="687"/>
      <c r="H1" s="215" t="s">
        <v>272</v>
      </c>
    </row>
    <row r="2" spans="1:11" s="681" customFormat="1" ht="11.45" customHeight="1" x14ac:dyDescent="0.2">
      <c r="A2" s="217"/>
      <c r="B2" s="1190" t="s">
        <v>361</v>
      </c>
      <c r="C2" s="1190"/>
      <c r="D2" s="1190"/>
      <c r="E2" s="1190"/>
      <c r="F2" s="1190"/>
      <c r="G2" s="1190"/>
      <c r="H2" s="218"/>
      <c r="I2" s="219"/>
      <c r="J2" s="680"/>
      <c r="K2" s="680"/>
    </row>
    <row r="3" spans="1:11" s="681" customFormat="1" ht="11.45" customHeight="1" thickBot="1" x14ac:dyDescent="0.25">
      <c r="A3" s="217"/>
      <c r="B3" s="217"/>
      <c r="C3" s="217" t="s">
        <v>274</v>
      </c>
      <c r="D3" s="217"/>
      <c r="E3" s="217"/>
      <c r="F3" s="217"/>
      <c r="G3" s="217"/>
      <c r="H3" s="222" t="s">
        <v>275</v>
      </c>
      <c r="I3" s="219"/>
      <c r="J3" s="680"/>
      <c r="K3" s="680"/>
    </row>
    <row r="4" spans="1:11" s="681" customFormat="1" ht="11.45" customHeight="1" x14ac:dyDescent="0.2">
      <c r="A4" s="1173"/>
      <c r="B4" s="1175" t="s">
        <v>276</v>
      </c>
      <c r="C4" s="1177" t="s">
        <v>277</v>
      </c>
      <c r="D4" s="1180" t="s">
        <v>278</v>
      </c>
      <c r="E4" s="1182" t="s">
        <v>279</v>
      </c>
      <c r="F4" s="1175" t="s">
        <v>280</v>
      </c>
      <c r="G4" s="1175"/>
      <c r="H4" s="1179"/>
      <c r="I4" s="219"/>
      <c r="J4" s="680"/>
      <c r="K4" s="680"/>
    </row>
    <row r="5" spans="1:11" s="681" customFormat="1" ht="11.45" customHeight="1" thickBot="1" x14ac:dyDescent="0.25">
      <c r="A5" s="1174"/>
      <c r="B5" s="1176"/>
      <c r="C5" s="1178"/>
      <c r="D5" s="1181"/>
      <c r="E5" s="1183"/>
      <c r="F5" s="724" t="s">
        <v>281</v>
      </c>
      <c r="G5" s="724" t="s">
        <v>282</v>
      </c>
      <c r="H5" s="223" t="s">
        <v>283</v>
      </c>
      <c r="I5" s="219"/>
      <c r="J5" s="680"/>
      <c r="K5" s="680"/>
    </row>
    <row r="6" spans="1:11" s="681" customFormat="1" ht="11.45" customHeight="1" thickBot="1" x14ac:dyDescent="0.25">
      <c r="A6" s="1184" t="s">
        <v>284</v>
      </c>
      <c r="B6" s="1185"/>
      <c r="C6" s="1186"/>
      <c r="D6" s="224">
        <f>D7+D22+D44+D58+D61+D70+D78+D81</f>
        <v>1382000</v>
      </c>
      <c r="E6" s="225">
        <f>E7+E22+E44+E58+E61+E70+E78+E81</f>
        <v>892000</v>
      </c>
      <c r="F6" s="226">
        <f>F7+F17+F22+F44+F58+F61+F70+F78+F81</f>
        <v>157000</v>
      </c>
      <c r="G6" s="226">
        <f>G7+G17+G22+G44+G58+G61+G70+G78+G81</f>
        <v>333000</v>
      </c>
      <c r="H6" s="227">
        <f>H7+H17+H22+H44+H58+H61+H70+H78+H81</f>
        <v>0</v>
      </c>
      <c r="I6" s="219"/>
      <c r="J6" s="680"/>
      <c r="K6" s="680"/>
    </row>
    <row r="7" spans="1:11" s="681" customFormat="1" ht="11.45" customHeight="1" thickBot="1" x14ac:dyDescent="0.25">
      <c r="A7" s="228">
        <v>50</v>
      </c>
      <c r="B7" s="1162" t="s">
        <v>285</v>
      </c>
      <c r="C7" s="1163"/>
      <c r="D7" s="229">
        <f>SUM(E7:H7)</f>
        <v>321000</v>
      </c>
      <c r="E7" s="230">
        <f>SUM(E8+E17)</f>
        <v>281000</v>
      </c>
      <c r="F7" s="231">
        <f>SUM(F8+F17)</f>
        <v>19000</v>
      </c>
      <c r="G7" s="231">
        <f>SUM(G8+G17)</f>
        <v>21000</v>
      </c>
      <c r="H7" s="232">
        <f>SUM(H8+H17)</f>
        <v>0</v>
      </c>
      <c r="I7" s="219"/>
      <c r="J7" s="680"/>
      <c r="K7" s="680"/>
    </row>
    <row r="8" spans="1:11" s="681" customFormat="1" ht="11.45" customHeight="1" thickBot="1" x14ac:dyDescent="0.25">
      <c r="A8" s="233">
        <v>501</v>
      </c>
      <c r="B8" s="1160" t="s">
        <v>286</v>
      </c>
      <c r="C8" s="1161"/>
      <c r="D8" s="234">
        <f>SUM(E8:H8)</f>
        <v>218000</v>
      </c>
      <c r="E8" s="235">
        <f>SUM(E9:E16)</f>
        <v>178000</v>
      </c>
      <c r="F8" s="236">
        <f>SUM(F9:F16)</f>
        <v>19000</v>
      </c>
      <c r="G8" s="236">
        <f>SUM(G9:G16)</f>
        <v>21000</v>
      </c>
      <c r="H8" s="237">
        <f>SUM(H9:H16)</f>
        <v>0</v>
      </c>
      <c r="I8" s="219"/>
      <c r="J8" s="680"/>
      <c r="K8" s="680"/>
    </row>
    <row r="9" spans="1:11" s="681" customFormat="1" ht="11.45" customHeight="1" x14ac:dyDescent="0.2">
      <c r="A9" s="238">
        <v>501</v>
      </c>
      <c r="B9" s="239">
        <v>310</v>
      </c>
      <c r="C9" s="240" t="s">
        <v>287</v>
      </c>
      <c r="D9" s="241">
        <f>SUM(E9:H9)</f>
        <v>145000</v>
      </c>
      <c r="E9" s="831">
        <v>126000</v>
      </c>
      <c r="F9" s="832">
        <v>9000</v>
      </c>
      <c r="G9" s="832">
        <v>10000</v>
      </c>
      <c r="H9" s="833"/>
      <c r="I9" s="219"/>
      <c r="J9" s="680"/>
      <c r="K9" s="680"/>
    </row>
    <row r="10" spans="1:11" s="681" customFormat="1" ht="11.45" customHeight="1" x14ac:dyDescent="0.2">
      <c r="A10" s="245">
        <v>501</v>
      </c>
      <c r="B10" s="246">
        <v>320</v>
      </c>
      <c r="C10" s="247" t="s">
        <v>288</v>
      </c>
      <c r="D10" s="248">
        <f t="shared" ref="D10:D85" si="0">SUM(E10:H10)</f>
        <v>35000</v>
      </c>
      <c r="E10" s="834">
        <v>20000</v>
      </c>
      <c r="F10" s="835">
        <v>10000</v>
      </c>
      <c r="G10" s="835">
        <v>5000</v>
      </c>
      <c r="H10" s="836"/>
      <c r="I10" s="219"/>
      <c r="J10" s="680"/>
      <c r="K10" s="680"/>
    </row>
    <row r="11" spans="1:11" s="681" customFormat="1" ht="11.45" customHeight="1" x14ac:dyDescent="0.2">
      <c r="A11" s="245">
        <v>501</v>
      </c>
      <c r="B11" s="246">
        <v>330</v>
      </c>
      <c r="C11" s="247" t="s">
        <v>289</v>
      </c>
      <c r="D11" s="248">
        <f t="shared" si="0"/>
        <v>5000</v>
      </c>
      <c r="E11" s="834">
        <v>5000</v>
      </c>
      <c r="F11" s="835"/>
      <c r="G11" s="835"/>
      <c r="H11" s="836"/>
      <c r="I11" s="219"/>
      <c r="J11" s="680"/>
      <c r="K11" s="680"/>
    </row>
    <row r="12" spans="1:11" s="681" customFormat="1" ht="11.45" customHeight="1" x14ac:dyDescent="0.2">
      <c r="A12" s="245">
        <v>501</v>
      </c>
      <c r="B12" s="246">
        <v>340</v>
      </c>
      <c r="C12" s="247" t="s">
        <v>290</v>
      </c>
      <c r="D12" s="248">
        <f t="shared" si="0"/>
        <v>2000</v>
      </c>
      <c r="E12" s="834">
        <v>2000</v>
      </c>
      <c r="F12" s="835"/>
      <c r="G12" s="835"/>
      <c r="H12" s="836"/>
      <c r="I12" s="219"/>
      <c r="J12" s="680"/>
      <c r="K12" s="680"/>
    </row>
    <row r="13" spans="1:11" s="681" customFormat="1" ht="11.45" customHeight="1" x14ac:dyDescent="0.2">
      <c r="A13" s="245">
        <v>501</v>
      </c>
      <c r="B13" s="246">
        <v>360</v>
      </c>
      <c r="C13" s="247" t="s">
        <v>291</v>
      </c>
      <c r="D13" s="248">
        <f t="shared" si="0"/>
        <v>21000</v>
      </c>
      <c r="E13" s="834">
        <v>15000</v>
      </c>
      <c r="F13" s="835"/>
      <c r="G13" s="835">
        <v>6000</v>
      </c>
      <c r="H13" s="836"/>
      <c r="I13" s="219"/>
      <c r="J13" s="680"/>
      <c r="K13" s="680"/>
    </row>
    <row r="14" spans="1:11" s="681" customFormat="1" ht="11.45" customHeight="1" x14ac:dyDescent="0.2">
      <c r="A14" s="245">
        <v>501</v>
      </c>
      <c r="B14" s="246">
        <v>370</v>
      </c>
      <c r="C14" s="247" t="s">
        <v>292</v>
      </c>
      <c r="D14" s="248">
        <f t="shared" si="0"/>
        <v>0</v>
      </c>
      <c r="E14" s="834">
        <v>0</v>
      </c>
      <c r="F14" s="835"/>
      <c r="G14" s="835"/>
      <c r="H14" s="836"/>
      <c r="I14" s="219"/>
      <c r="J14" s="680"/>
      <c r="K14" s="680"/>
    </row>
    <row r="15" spans="1:11" s="681" customFormat="1" ht="11.45" customHeight="1" x14ac:dyDescent="0.2">
      <c r="A15" s="245">
        <v>501</v>
      </c>
      <c r="B15" s="246">
        <v>380</v>
      </c>
      <c r="C15" s="247" t="s">
        <v>293</v>
      </c>
      <c r="D15" s="248">
        <f t="shared" si="0"/>
        <v>10000</v>
      </c>
      <c r="E15" s="834">
        <v>10000</v>
      </c>
      <c r="F15" s="835"/>
      <c r="G15" s="835"/>
      <c r="H15" s="836"/>
      <c r="I15" s="219"/>
      <c r="J15" s="680"/>
      <c r="K15" s="680"/>
    </row>
    <row r="16" spans="1:11" s="681" customFormat="1" ht="11.45" customHeight="1" thickBot="1" x14ac:dyDescent="0.25">
      <c r="A16" s="252">
        <v>501</v>
      </c>
      <c r="B16" s="253">
        <v>390</v>
      </c>
      <c r="C16" s="254" t="s">
        <v>294</v>
      </c>
      <c r="D16" s="255">
        <f t="shared" si="0"/>
        <v>0</v>
      </c>
      <c r="E16" s="837">
        <v>0</v>
      </c>
      <c r="F16" s="838"/>
      <c r="G16" s="838"/>
      <c r="H16" s="839"/>
      <c r="I16" s="219"/>
      <c r="J16" s="680"/>
      <c r="K16" s="680"/>
    </row>
    <row r="17" spans="1:11" s="681" customFormat="1" ht="11.45" customHeight="1" thickBot="1" x14ac:dyDescent="0.25">
      <c r="A17" s="233">
        <v>502</v>
      </c>
      <c r="B17" s="1160" t="s">
        <v>295</v>
      </c>
      <c r="C17" s="1161"/>
      <c r="D17" s="234">
        <f t="shared" si="0"/>
        <v>103000</v>
      </c>
      <c r="E17" s="259">
        <f>SUM(E18:E21)</f>
        <v>103000</v>
      </c>
      <c r="F17" s="260">
        <f>SUM(F18:F21)</f>
        <v>0</v>
      </c>
      <c r="G17" s="260">
        <f>SUM(G18:G21)</f>
        <v>0</v>
      </c>
      <c r="H17" s="261">
        <f>SUM(H18:H21)</f>
        <v>0</v>
      </c>
      <c r="I17" s="219"/>
      <c r="J17" s="680"/>
      <c r="K17" s="680"/>
    </row>
    <row r="18" spans="1:11" s="681" customFormat="1" ht="11.45" customHeight="1" x14ac:dyDescent="0.2">
      <c r="A18" s="238">
        <v>502</v>
      </c>
      <c r="B18" s="239">
        <v>310</v>
      </c>
      <c r="C18" s="240" t="s">
        <v>296</v>
      </c>
      <c r="D18" s="241">
        <f t="shared" si="0"/>
        <v>34000</v>
      </c>
      <c r="E18" s="831">
        <v>34000</v>
      </c>
      <c r="F18" s="832"/>
      <c r="G18" s="832"/>
      <c r="H18" s="833"/>
      <c r="I18" s="219"/>
      <c r="J18" s="680"/>
      <c r="K18" s="680"/>
    </row>
    <row r="19" spans="1:11" s="681" customFormat="1" ht="11.45" customHeight="1" x14ac:dyDescent="0.2">
      <c r="A19" s="245">
        <v>502</v>
      </c>
      <c r="B19" s="246">
        <v>320</v>
      </c>
      <c r="C19" s="247" t="s">
        <v>297</v>
      </c>
      <c r="D19" s="248">
        <f t="shared" si="0"/>
        <v>0</v>
      </c>
      <c r="E19" s="834">
        <v>0</v>
      </c>
      <c r="F19" s="835"/>
      <c r="G19" s="835"/>
      <c r="H19" s="836"/>
      <c r="I19" s="219"/>
      <c r="J19" s="680"/>
      <c r="K19" s="680"/>
    </row>
    <row r="20" spans="1:11" s="681" customFormat="1" ht="11.45" customHeight="1" x14ac:dyDescent="0.2">
      <c r="A20" s="245">
        <v>502</v>
      </c>
      <c r="B20" s="246">
        <v>330</v>
      </c>
      <c r="C20" s="247" t="s">
        <v>298</v>
      </c>
      <c r="D20" s="248">
        <f t="shared" si="0"/>
        <v>62000</v>
      </c>
      <c r="E20" s="834">
        <v>62000</v>
      </c>
      <c r="F20" s="835"/>
      <c r="G20" s="835"/>
      <c r="H20" s="836"/>
      <c r="I20" s="219"/>
      <c r="J20" s="680"/>
      <c r="K20" s="680"/>
    </row>
    <row r="21" spans="1:11" s="681" customFormat="1" ht="11.45" customHeight="1" thickBot="1" x14ac:dyDescent="0.25">
      <c r="A21" s="252">
        <v>502</v>
      </c>
      <c r="B21" s="253">
        <v>340</v>
      </c>
      <c r="C21" s="254" t="s">
        <v>299</v>
      </c>
      <c r="D21" s="255">
        <f t="shared" si="0"/>
        <v>7000</v>
      </c>
      <c r="E21" s="834">
        <v>7000</v>
      </c>
      <c r="F21" s="835"/>
      <c r="G21" s="835"/>
      <c r="H21" s="836"/>
      <c r="I21" s="219"/>
      <c r="J21" s="680"/>
      <c r="K21" s="680"/>
    </row>
    <row r="22" spans="1:11" s="681" customFormat="1" ht="11.45" customHeight="1" thickBot="1" x14ac:dyDescent="0.25">
      <c r="A22" s="262">
        <v>51</v>
      </c>
      <c r="B22" s="1164" t="s">
        <v>300</v>
      </c>
      <c r="C22" s="1165"/>
      <c r="D22" s="263">
        <f t="shared" si="0"/>
        <v>529000</v>
      </c>
      <c r="E22" s="264">
        <f>SUM(E23+E26+E28+E30)</f>
        <v>425000</v>
      </c>
      <c r="F22" s="264">
        <f>SUM(F23+F26+F28+F30)</f>
        <v>44000</v>
      </c>
      <c r="G22" s="264">
        <f>SUM(G23+G26+G28+G30)</f>
        <v>60000</v>
      </c>
      <c r="H22" s="264">
        <f>SUM(H23+H26+H28+H30)</f>
        <v>0</v>
      </c>
      <c r="I22" s="219"/>
      <c r="J22" s="680"/>
      <c r="K22" s="680"/>
    </row>
    <row r="23" spans="1:11" s="681" customFormat="1" ht="11.45" customHeight="1" thickBot="1" x14ac:dyDescent="0.25">
      <c r="A23" s="265">
        <v>511</v>
      </c>
      <c r="B23" s="1156" t="s">
        <v>301</v>
      </c>
      <c r="C23" s="1157"/>
      <c r="D23" s="266">
        <f t="shared" ref="D23" si="1">SUM(E23:H23)</f>
        <v>38000</v>
      </c>
      <c r="E23" s="267">
        <f>SUM(E24:E25)</f>
        <v>28000</v>
      </c>
      <c r="F23" s="267">
        <f>SUM(F24:F25)</f>
        <v>0</v>
      </c>
      <c r="G23" s="267">
        <f>SUM(G24:G25)</f>
        <v>10000</v>
      </c>
      <c r="H23" s="267">
        <f>SUM(H24:H25)</f>
        <v>0</v>
      </c>
      <c r="I23" s="219"/>
      <c r="J23" s="680"/>
      <c r="K23" s="680"/>
    </row>
    <row r="24" spans="1:11" s="681" customFormat="1" ht="11.45" customHeight="1" x14ac:dyDescent="0.2">
      <c r="A24" s="268">
        <v>511</v>
      </c>
      <c r="B24" s="269">
        <v>300</v>
      </c>
      <c r="C24" s="270" t="s">
        <v>302</v>
      </c>
      <c r="D24" s="271">
        <f t="shared" si="0"/>
        <v>30000</v>
      </c>
      <c r="E24" s="834">
        <v>20000</v>
      </c>
      <c r="F24" s="835"/>
      <c r="G24" s="835">
        <v>10000</v>
      </c>
      <c r="H24" s="836"/>
      <c r="I24" s="219"/>
      <c r="J24" s="680"/>
      <c r="K24" s="680"/>
    </row>
    <row r="25" spans="1:11" s="681" customFormat="1" ht="11.45" customHeight="1" thickBot="1" x14ac:dyDescent="0.25">
      <c r="A25" s="272">
        <v>511</v>
      </c>
      <c r="B25" s="273">
        <v>310</v>
      </c>
      <c r="C25" s="274" t="s">
        <v>303</v>
      </c>
      <c r="D25" s="275">
        <f t="shared" si="0"/>
        <v>8000</v>
      </c>
      <c r="E25" s="834">
        <v>8000</v>
      </c>
      <c r="F25" s="835"/>
      <c r="G25" s="835"/>
      <c r="H25" s="836"/>
      <c r="I25" s="219"/>
      <c r="J25" s="680"/>
      <c r="K25" s="680"/>
    </row>
    <row r="26" spans="1:11" s="681" customFormat="1" ht="11.45" customHeight="1" thickBot="1" x14ac:dyDescent="0.25">
      <c r="A26" s="265">
        <v>512</v>
      </c>
      <c r="B26" s="1156" t="s">
        <v>304</v>
      </c>
      <c r="C26" s="1157"/>
      <c r="D26" s="266">
        <f t="shared" si="0"/>
        <v>6000</v>
      </c>
      <c r="E26" s="267">
        <f>SUM(E27:E27)</f>
        <v>6000</v>
      </c>
      <c r="F26" s="267">
        <f>SUM(F27:F27)</f>
        <v>0</v>
      </c>
      <c r="G26" s="267">
        <f>SUM(G27:G27)</f>
        <v>0</v>
      </c>
      <c r="H26" s="267">
        <f>SUM(H27:H27)</f>
        <v>0</v>
      </c>
      <c r="I26" s="219"/>
      <c r="J26" s="680"/>
      <c r="K26" s="680"/>
    </row>
    <row r="27" spans="1:11" s="681" customFormat="1" ht="11.45" customHeight="1" thickBot="1" x14ac:dyDescent="0.25">
      <c r="A27" s="272">
        <v>512</v>
      </c>
      <c r="B27" s="273">
        <v>300</v>
      </c>
      <c r="C27" s="274" t="s">
        <v>305</v>
      </c>
      <c r="D27" s="275">
        <f t="shared" si="0"/>
        <v>6000</v>
      </c>
      <c r="E27" s="834">
        <v>6000</v>
      </c>
      <c r="F27" s="835"/>
      <c r="G27" s="835"/>
      <c r="H27" s="836"/>
      <c r="I27" s="219"/>
      <c r="J27" s="680"/>
      <c r="K27" s="680"/>
    </row>
    <row r="28" spans="1:11" s="681" customFormat="1" ht="11.45" customHeight="1" thickBot="1" x14ac:dyDescent="0.25">
      <c r="A28" s="265">
        <v>513</v>
      </c>
      <c r="B28" s="1156" t="s">
        <v>306</v>
      </c>
      <c r="C28" s="1157"/>
      <c r="D28" s="266">
        <f t="shared" si="0"/>
        <v>9000</v>
      </c>
      <c r="E28" s="267">
        <f>SUM(E29:E29)</f>
        <v>8000</v>
      </c>
      <c r="F28" s="267">
        <f>SUM(F29:F29)</f>
        <v>0</v>
      </c>
      <c r="G28" s="267">
        <f>SUM(G29:G29)</f>
        <v>1000</v>
      </c>
      <c r="H28" s="267">
        <f>SUM(H29:H29)</f>
        <v>0</v>
      </c>
      <c r="I28" s="219"/>
      <c r="J28" s="680"/>
      <c r="K28" s="680"/>
    </row>
    <row r="29" spans="1:11" s="681" customFormat="1" ht="11.45" customHeight="1" thickBot="1" x14ac:dyDescent="0.25">
      <c r="A29" s="272">
        <v>513</v>
      </c>
      <c r="B29" s="273">
        <v>300</v>
      </c>
      <c r="C29" s="274" t="s">
        <v>307</v>
      </c>
      <c r="D29" s="275">
        <f t="shared" si="0"/>
        <v>9000</v>
      </c>
      <c r="E29" s="834">
        <v>8000</v>
      </c>
      <c r="F29" s="835"/>
      <c r="G29" s="835">
        <v>1000</v>
      </c>
      <c r="H29" s="836"/>
      <c r="I29" s="219"/>
      <c r="J29" s="680"/>
      <c r="K29" s="680"/>
    </row>
    <row r="30" spans="1:11" s="681" customFormat="1" ht="11.45" customHeight="1" thickBot="1" x14ac:dyDescent="0.25">
      <c r="A30" s="265">
        <v>518</v>
      </c>
      <c r="B30" s="1156" t="s">
        <v>308</v>
      </c>
      <c r="C30" s="1157"/>
      <c r="D30" s="266">
        <f t="shared" si="0"/>
        <v>476000</v>
      </c>
      <c r="E30" s="267">
        <f>SUM(E31:E43)</f>
        <v>383000</v>
      </c>
      <c r="F30" s="267">
        <f>SUM(F31:F43)</f>
        <v>44000</v>
      </c>
      <c r="G30" s="267">
        <f>SUM(G31:G43)</f>
        <v>49000</v>
      </c>
      <c r="H30" s="267">
        <f>SUM(H31:H43)</f>
        <v>0</v>
      </c>
      <c r="I30" s="219"/>
      <c r="J30" s="680"/>
      <c r="K30" s="680"/>
    </row>
    <row r="31" spans="1:11" s="681" customFormat="1" ht="11.45" customHeight="1" x14ac:dyDescent="0.2">
      <c r="A31" s="272">
        <v>518</v>
      </c>
      <c r="B31" s="273">
        <v>310</v>
      </c>
      <c r="C31" s="274" t="s">
        <v>309</v>
      </c>
      <c r="D31" s="275">
        <f t="shared" si="0"/>
        <v>2000</v>
      </c>
      <c r="E31" s="834">
        <v>2000</v>
      </c>
      <c r="F31" s="835"/>
      <c r="G31" s="835"/>
      <c r="H31" s="836"/>
      <c r="I31" s="219"/>
      <c r="J31" s="680"/>
      <c r="K31" s="680"/>
    </row>
    <row r="32" spans="1:11" s="681" customFormat="1" ht="11.45" customHeight="1" x14ac:dyDescent="0.2">
      <c r="A32" s="272">
        <v>518</v>
      </c>
      <c r="B32" s="273">
        <v>320</v>
      </c>
      <c r="C32" s="274" t="s">
        <v>310</v>
      </c>
      <c r="D32" s="275">
        <f t="shared" si="0"/>
        <v>14000</v>
      </c>
      <c r="E32" s="834">
        <v>14000</v>
      </c>
      <c r="F32" s="835"/>
      <c r="G32" s="835"/>
      <c r="H32" s="836"/>
      <c r="I32" s="219"/>
      <c r="J32" s="680"/>
      <c r="K32" s="680"/>
    </row>
    <row r="33" spans="1:11" s="681" customFormat="1" ht="11.45" customHeight="1" x14ac:dyDescent="0.2">
      <c r="A33" s="272">
        <v>518</v>
      </c>
      <c r="B33" s="273">
        <v>330</v>
      </c>
      <c r="C33" s="274" t="s">
        <v>311</v>
      </c>
      <c r="D33" s="275">
        <f t="shared" si="0"/>
        <v>2000</v>
      </c>
      <c r="E33" s="834">
        <v>2000</v>
      </c>
      <c r="F33" s="835"/>
      <c r="G33" s="835"/>
      <c r="H33" s="836"/>
      <c r="I33" s="219"/>
      <c r="J33" s="686"/>
      <c r="K33" s="680"/>
    </row>
    <row r="34" spans="1:11" s="681" customFormat="1" ht="11.45" customHeight="1" x14ac:dyDescent="0.2">
      <c r="A34" s="272">
        <v>518</v>
      </c>
      <c r="B34" s="273">
        <v>340</v>
      </c>
      <c r="C34" s="274" t="s">
        <v>312</v>
      </c>
      <c r="D34" s="275">
        <f t="shared" si="0"/>
        <v>44000</v>
      </c>
      <c r="E34" s="834">
        <v>40000</v>
      </c>
      <c r="F34" s="835"/>
      <c r="G34" s="835">
        <v>4000</v>
      </c>
      <c r="H34" s="836"/>
      <c r="I34" s="219"/>
      <c r="J34" s="680"/>
      <c r="K34" s="680"/>
    </row>
    <row r="35" spans="1:11" s="681" customFormat="1" ht="11.45" customHeight="1" x14ac:dyDescent="0.2">
      <c r="A35" s="272">
        <v>518</v>
      </c>
      <c r="B35" s="273">
        <v>350</v>
      </c>
      <c r="C35" s="274" t="s">
        <v>313</v>
      </c>
      <c r="D35" s="275">
        <f t="shared" si="0"/>
        <v>240000</v>
      </c>
      <c r="E35" s="834">
        <v>200000</v>
      </c>
      <c r="F35" s="835"/>
      <c r="G35" s="835">
        <v>40000</v>
      </c>
      <c r="H35" s="836"/>
      <c r="I35" s="219"/>
      <c r="J35" s="680"/>
      <c r="K35" s="680"/>
    </row>
    <row r="36" spans="1:11" s="681" customFormat="1" ht="11.45" customHeight="1" x14ac:dyDescent="0.2">
      <c r="A36" s="272">
        <v>518</v>
      </c>
      <c r="B36" s="273">
        <v>370</v>
      </c>
      <c r="C36" s="274" t="s">
        <v>314</v>
      </c>
      <c r="D36" s="275">
        <f t="shared" si="0"/>
        <v>16000</v>
      </c>
      <c r="E36" s="834">
        <v>12000</v>
      </c>
      <c r="F36" s="835">
        <v>4000</v>
      </c>
      <c r="G36" s="835"/>
      <c r="H36" s="836"/>
      <c r="I36" s="219"/>
      <c r="J36" s="680"/>
      <c r="K36" s="680"/>
    </row>
    <row r="37" spans="1:11" s="681" customFormat="1" ht="11.45" customHeight="1" x14ac:dyDescent="0.2">
      <c r="A37" s="272">
        <v>518</v>
      </c>
      <c r="B37" s="273">
        <v>400</v>
      </c>
      <c r="C37" s="274" t="s">
        <v>315</v>
      </c>
      <c r="D37" s="275">
        <f t="shared" si="0"/>
        <v>6000</v>
      </c>
      <c r="E37" s="834">
        <v>6000</v>
      </c>
      <c r="F37" s="835"/>
      <c r="G37" s="835"/>
      <c r="H37" s="836"/>
      <c r="I37" s="219"/>
      <c r="J37" s="680"/>
      <c r="K37" s="680"/>
    </row>
    <row r="38" spans="1:11" s="681" customFormat="1" ht="11.45" customHeight="1" x14ac:dyDescent="0.2">
      <c r="A38" s="272">
        <v>518</v>
      </c>
      <c r="B38" s="273">
        <v>440</v>
      </c>
      <c r="C38" s="274" t="s">
        <v>316</v>
      </c>
      <c r="D38" s="275">
        <f t="shared" si="0"/>
        <v>121000</v>
      </c>
      <c r="E38" s="834">
        <v>76000</v>
      </c>
      <c r="F38" s="835">
        <v>40000</v>
      </c>
      <c r="G38" s="835">
        <v>5000</v>
      </c>
      <c r="H38" s="836"/>
      <c r="I38" s="219"/>
      <c r="J38" s="680"/>
      <c r="K38" s="680"/>
    </row>
    <row r="39" spans="1:11" s="681" customFormat="1" ht="11.45" customHeight="1" x14ac:dyDescent="0.2">
      <c r="A39" s="272">
        <v>518</v>
      </c>
      <c r="B39" s="273">
        <v>450</v>
      </c>
      <c r="C39" s="274" t="s">
        <v>317</v>
      </c>
      <c r="D39" s="275">
        <f t="shared" si="0"/>
        <v>0</v>
      </c>
      <c r="E39" s="834">
        <v>0</v>
      </c>
      <c r="F39" s="835"/>
      <c r="G39" s="835"/>
      <c r="H39" s="836"/>
      <c r="I39" s="219"/>
      <c r="J39" s="680"/>
      <c r="K39" s="680"/>
    </row>
    <row r="40" spans="1:11" s="681" customFormat="1" ht="11.45" customHeight="1" x14ac:dyDescent="0.2">
      <c r="A40" s="272">
        <v>518</v>
      </c>
      <c r="B40" s="273">
        <v>460</v>
      </c>
      <c r="C40" s="274" t="s">
        <v>318</v>
      </c>
      <c r="D40" s="275">
        <f t="shared" si="0"/>
        <v>0</v>
      </c>
      <c r="E40" s="834">
        <v>0</v>
      </c>
      <c r="F40" s="835"/>
      <c r="G40" s="835"/>
      <c r="H40" s="836"/>
      <c r="I40" s="219"/>
      <c r="J40" s="680"/>
      <c r="K40" s="680"/>
    </row>
    <row r="41" spans="1:11" s="681" customFormat="1" ht="11.45" customHeight="1" x14ac:dyDescent="0.2">
      <c r="A41" s="272">
        <v>518</v>
      </c>
      <c r="B41" s="273">
        <v>470</v>
      </c>
      <c r="C41" s="274" t="s">
        <v>319</v>
      </c>
      <c r="D41" s="275">
        <f t="shared" si="0"/>
        <v>0</v>
      </c>
      <c r="E41" s="834">
        <v>0</v>
      </c>
      <c r="F41" s="835"/>
      <c r="G41" s="835"/>
      <c r="H41" s="836"/>
      <c r="I41" s="219"/>
      <c r="J41" s="680"/>
      <c r="K41" s="680"/>
    </row>
    <row r="42" spans="1:11" s="681" customFormat="1" ht="11.45" customHeight="1" x14ac:dyDescent="0.2">
      <c r="A42" s="272">
        <v>518</v>
      </c>
      <c r="B42" s="273">
        <v>480</v>
      </c>
      <c r="C42" s="274" t="s">
        <v>320</v>
      </c>
      <c r="D42" s="275">
        <f t="shared" si="0"/>
        <v>3000</v>
      </c>
      <c r="E42" s="834">
        <v>3000</v>
      </c>
      <c r="F42" s="835"/>
      <c r="G42" s="835"/>
      <c r="H42" s="836"/>
      <c r="I42" s="219"/>
      <c r="J42" s="680"/>
      <c r="K42" s="680"/>
    </row>
    <row r="43" spans="1:11" s="681" customFormat="1" ht="11.45" customHeight="1" thickBot="1" x14ac:dyDescent="0.25">
      <c r="A43" s="277">
        <v>518</v>
      </c>
      <c r="B43" s="278">
        <v>520</v>
      </c>
      <c r="C43" s="279" t="s">
        <v>321</v>
      </c>
      <c r="D43" s="280">
        <f t="shared" si="0"/>
        <v>28000</v>
      </c>
      <c r="E43" s="834">
        <v>28000</v>
      </c>
      <c r="F43" s="835"/>
      <c r="G43" s="835"/>
      <c r="H43" s="836"/>
      <c r="I43" s="219"/>
      <c r="J43" s="680"/>
      <c r="K43" s="680"/>
    </row>
    <row r="44" spans="1:11" s="681" customFormat="1" ht="11.45" customHeight="1" thickBot="1" x14ac:dyDescent="0.25">
      <c r="A44" s="281">
        <v>52</v>
      </c>
      <c r="B44" s="1166" t="s">
        <v>322</v>
      </c>
      <c r="C44" s="1167"/>
      <c r="D44" s="282">
        <f t="shared" si="0"/>
        <v>382000</v>
      </c>
      <c r="E44" s="283">
        <f>SUM(E45+E47+E49+E51+E56)</f>
        <v>119000</v>
      </c>
      <c r="F44" s="283">
        <f>SUM(F45+F47+F49+F51+F56)</f>
        <v>44000</v>
      </c>
      <c r="G44" s="283">
        <f>SUM(G45+G47+G49+G51+G56)</f>
        <v>219000</v>
      </c>
      <c r="H44" s="283">
        <f>SUM(H45+H47+H49+H51+H56)</f>
        <v>0</v>
      </c>
      <c r="I44" s="219"/>
      <c r="J44" s="680"/>
      <c r="K44" s="680"/>
    </row>
    <row r="45" spans="1:11" s="681" customFormat="1" ht="11.45" customHeight="1" thickBot="1" x14ac:dyDescent="0.25">
      <c r="A45" s="284">
        <v>521</v>
      </c>
      <c r="B45" s="1158" t="s">
        <v>323</v>
      </c>
      <c r="C45" s="1159"/>
      <c r="D45" s="285">
        <f t="shared" si="0"/>
        <v>189000</v>
      </c>
      <c r="E45" s="286">
        <f>SUM(E46:E46)</f>
        <v>39000</v>
      </c>
      <c r="F45" s="286">
        <f>SUM(F46:F46)</f>
        <v>0</v>
      </c>
      <c r="G45" s="286">
        <f>SUM(G46:G46)</f>
        <v>150000</v>
      </c>
      <c r="H45" s="286">
        <f>SUM(H46:H46)</f>
        <v>0</v>
      </c>
      <c r="I45" s="219"/>
      <c r="J45" s="680"/>
      <c r="K45" s="680"/>
    </row>
    <row r="46" spans="1:11" s="681" customFormat="1" ht="11.45" customHeight="1" thickBot="1" x14ac:dyDescent="0.25">
      <c r="A46" s="287">
        <v>521</v>
      </c>
      <c r="B46" s="288"/>
      <c r="C46" s="289" t="s">
        <v>323</v>
      </c>
      <c r="D46" s="290">
        <f t="shared" si="0"/>
        <v>189000</v>
      </c>
      <c r="E46" s="834">
        <v>39000</v>
      </c>
      <c r="F46" s="835"/>
      <c r="G46" s="835">
        <v>150000</v>
      </c>
      <c r="H46" s="836"/>
      <c r="I46" s="219"/>
      <c r="J46" s="680"/>
      <c r="K46" s="680"/>
    </row>
    <row r="47" spans="1:11" s="681" customFormat="1" ht="11.45" customHeight="1" thickBot="1" x14ac:dyDescent="0.25">
      <c r="A47" s="284">
        <v>524</v>
      </c>
      <c r="B47" s="1158" t="s">
        <v>324</v>
      </c>
      <c r="C47" s="1159"/>
      <c r="D47" s="285">
        <f t="shared" si="0"/>
        <v>64000</v>
      </c>
      <c r="E47" s="286">
        <f>SUM(E48:E48)</f>
        <v>13000</v>
      </c>
      <c r="F47" s="286">
        <f>SUM(F48:F48)</f>
        <v>0</v>
      </c>
      <c r="G47" s="286">
        <f>SUM(G48:G48)</f>
        <v>51000</v>
      </c>
      <c r="H47" s="286">
        <f>SUM(H48:H48)</f>
        <v>0</v>
      </c>
      <c r="I47" s="219"/>
      <c r="J47" s="680"/>
      <c r="K47" s="680"/>
    </row>
    <row r="48" spans="1:11" s="681" customFormat="1" ht="11.45" customHeight="1" thickBot="1" x14ac:dyDescent="0.25">
      <c r="A48" s="287">
        <v>524</v>
      </c>
      <c r="B48" s="288"/>
      <c r="C48" s="289" t="s">
        <v>324</v>
      </c>
      <c r="D48" s="290">
        <f t="shared" si="0"/>
        <v>64000</v>
      </c>
      <c r="E48" s="834">
        <v>13000</v>
      </c>
      <c r="F48" s="835"/>
      <c r="G48" s="835">
        <v>51000</v>
      </c>
      <c r="H48" s="836"/>
      <c r="I48" s="219"/>
      <c r="J48" s="680"/>
      <c r="K48" s="680"/>
    </row>
    <row r="49" spans="1:11" s="681" customFormat="1" ht="11.45" customHeight="1" thickBot="1" x14ac:dyDescent="0.25">
      <c r="A49" s="284">
        <v>525</v>
      </c>
      <c r="B49" s="1158" t="s">
        <v>325</v>
      </c>
      <c r="C49" s="1159"/>
      <c r="D49" s="285">
        <f t="shared" si="0"/>
        <v>9000</v>
      </c>
      <c r="E49" s="286">
        <f>SUM(E50:E50)</f>
        <v>9000</v>
      </c>
      <c r="F49" s="286">
        <f>SUM(F50:F50)</f>
        <v>0</v>
      </c>
      <c r="G49" s="286">
        <f>SUM(G50:G50)</f>
        <v>0</v>
      </c>
      <c r="H49" s="286">
        <f>SUM(H50:H50)</f>
        <v>0</v>
      </c>
      <c r="I49" s="219"/>
      <c r="J49" s="680"/>
      <c r="K49" s="680"/>
    </row>
    <row r="50" spans="1:11" s="681" customFormat="1" ht="11.45" customHeight="1" x14ac:dyDescent="0.2">
      <c r="A50" s="287">
        <v>525</v>
      </c>
      <c r="B50" s="288"/>
      <c r="C50" s="289" t="s">
        <v>325</v>
      </c>
      <c r="D50" s="290">
        <f t="shared" si="0"/>
        <v>9000</v>
      </c>
      <c r="E50" s="834">
        <v>9000</v>
      </c>
      <c r="F50" s="835"/>
      <c r="G50" s="835"/>
      <c r="H50" s="836"/>
      <c r="I50" s="219"/>
      <c r="J50" s="680"/>
      <c r="K50" s="680"/>
    </row>
    <row r="51" spans="1:11" s="681" customFormat="1" ht="11.45" customHeight="1" x14ac:dyDescent="0.2">
      <c r="A51" s="291">
        <v>527</v>
      </c>
      <c r="B51" s="1168" t="s">
        <v>326</v>
      </c>
      <c r="C51" s="1169"/>
      <c r="D51" s="292">
        <f t="shared" si="0"/>
        <v>56000</v>
      </c>
      <c r="E51" s="293">
        <f>SUM(E52:E55)</f>
        <v>26000</v>
      </c>
      <c r="F51" s="293">
        <f>SUM(F52:F55)</f>
        <v>12000</v>
      </c>
      <c r="G51" s="293">
        <f>SUM(G52:G55)</f>
        <v>18000</v>
      </c>
      <c r="H51" s="293">
        <f>SUM(H52:H55)</f>
        <v>0</v>
      </c>
      <c r="I51" s="219"/>
      <c r="J51" s="680"/>
      <c r="K51" s="680"/>
    </row>
    <row r="52" spans="1:11" s="681" customFormat="1" ht="11.45" customHeight="1" x14ac:dyDescent="0.2">
      <c r="A52" s="287">
        <v>527</v>
      </c>
      <c r="B52" s="288"/>
      <c r="C52" s="289" t="s">
        <v>327</v>
      </c>
      <c r="D52" s="290">
        <f t="shared" si="0"/>
        <v>23000</v>
      </c>
      <c r="E52" s="834">
        <v>5000</v>
      </c>
      <c r="F52" s="835"/>
      <c r="G52" s="835">
        <v>18000</v>
      </c>
      <c r="H52" s="836"/>
      <c r="I52" s="219"/>
      <c r="J52" s="680"/>
      <c r="K52" s="680"/>
    </row>
    <row r="53" spans="1:11" s="681" customFormat="1" ht="11.45" customHeight="1" x14ac:dyDescent="0.2">
      <c r="A53" s="287">
        <v>527</v>
      </c>
      <c r="B53" s="288">
        <v>400</v>
      </c>
      <c r="C53" s="289" t="s">
        <v>328</v>
      </c>
      <c r="D53" s="290">
        <f t="shared" si="0"/>
        <v>3000</v>
      </c>
      <c r="E53" s="834">
        <v>3000</v>
      </c>
      <c r="F53" s="835"/>
      <c r="G53" s="835"/>
      <c r="H53" s="836"/>
      <c r="I53" s="219"/>
      <c r="J53" s="680"/>
      <c r="K53" s="680"/>
    </row>
    <row r="54" spans="1:11" s="681" customFormat="1" ht="11.45" customHeight="1" x14ac:dyDescent="0.2">
      <c r="A54" s="287">
        <v>527</v>
      </c>
      <c r="B54" s="288">
        <v>500</v>
      </c>
      <c r="C54" s="289" t="s">
        <v>329</v>
      </c>
      <c r="D54" s="290">
        <f t="shared" si="0"/>
        <v>3000</v>
      </c>
      <c r="E54" s="834">
        <v>3000</v>
      </c>
      <c r="F54" s="835"/>
      <c r="G54" s="835"/>
      <c r="H54" s="836"/>
      <c r="I54" s="219"/>
      <c r="J54" s="680"/>
      <c r="K54" s="680"/>
    </row>
    <row r="55" spans="1:11" s="681" customFormat="1" ht="11.45" customHeight="1" thickBot="1" x14ac:dyDescent="0.25">
      <c r="A55" s="287">
        <v>527</v>
      </c>
      <c r="B55" s="288">
        <v>600</v>
      </c>
      <c r="C55" s="289" t="s">
        <v>330</v>
      </c>
      <c r="D55" s="290">
        <f t="shared" si="0"/>
        <v>27000</v>
      </c>
      <c r="E55" s="834">
        <v>15000</v>
      </c>
      <c r="F55" s="835">
        <v>12000</v>
      </c>
      <c r="G55" s="835"/>
      <c r="H55" s="836"/>
      <c r="I55" s="219"/>
      <c r="J55" s="680"/>
      <c r="K55" s="680"/>
    </row>
    <row r="56" spans="1:11" s="681" customFormat="1" ht="11.45" customHeight="1" thickBot="1" x14ac:dyDescent="0.25">
      <c r="A56" s="284">
        <v>528</v>
      </c>
      <c r="B56" s="1158" t="s">
        <v>331</v>
      </c>
      <c r="C56" s="1159"/>
      <c r="D56" s="285">
        <f t="shared" si="0"/>
        <v>64000</v>
      </c>
      <c r="E56" s="286">
        <f>SUM(E57:E57)</f>
        <v>32000</v>
      </c>
      <c r="F56" s="286">
        <f>SUM(F57:F57)</f>
        <v>32000</v>
      </c>
      <c r="G56" s="286">
        <f>SUM(G57:G57)</f>
        <v>0</v>
      </c>
      <c r="H56" s="286">
        <f>SUM(H57:H57)</f>
        <v>0</v>
      </c>
      <c r="I56" s="219"/>
      <c r="J56" s="680"/>
      <c r="K56" s="680"/>
    </row>
    <row r="57" spans="1:11" s="681" customFormat="1" ht="11.45" customHeight="1" thickBot="1" x14ac:dyDescent="0.25">
      <c r="A57" s="287">
        <v>528</v>
      </c>
      <c r="B57" s="288"/>
      <c r="C57" s="289" t="s">
        <v>331</v>
      </c>
      <c r="D57" s="290">
        <f t="shared" si="0"/>
        <v>64000</v>
      </c>
      <c r="E57" s="834">
        <v>32000</v>
      </c>
      <c r="F57" s="835">
        <v>32000</v>
      </c>
      <c r="G57" s="835"/>
      <c r="H57" s="836"/>
      <c r="I57" s="219"/>
      <c r="J57" s="680"/>
      <c r="K57" s="680"/>
    </row>
    <row r="58" spans="1:11" s="681" customFormat="1" ht="11.45" customHeight="1" thickBot="1" x14ac:dyDescent="0.25">
      <c r="A58" s="228">
        <v>53</v>
      </c>
      <c r="B58" s="1162" t="s">
        <v>332</v>
      </c>
      <c r="C58" s="1163"/>
      <c r="D58" s="229">
        <f t="shared" si="0"/>
        <v>2000</v>
      </c>
      <c r="E58" s="230">
        <f t="shared" ref="E58:H59" si="2">SUM(E59:E59)</f>
        <v>2000</v>
      </c>
      <c r="F58" s="230">
        <f t="shared" si="2"/>
        <v>0</v>
      </c>
      <c r="G58" s="230">
        <f t="shared" si="2"/>
        <v>0</v>
      </c>
      <c r="H58" s="230">
        <f t="shared" si="2"/>
        <v>0</v>
      </c>
      <c r="I58" s="219"/>
      <c r="J58" s="680"/>
      <c r="K58" s="680"/>
    </row>
    <row r="59" spans="1:11" s="681" customFormat="1" ht="11.45" customHeight="1" thickBot="1" x14ac:dyDescent="0.25">
      <c r="A59" s="233">
        <v>538</v>
      </c>
      <c r="B59" s="1160" t="s">
        <v>333</v>
      </c>
      <c r="C59" s="1161"/>
      <c r="D59" s="234">
        <f t="shared" si="0"/>
        <v>2000</v>
      </c>
      <c r="E59" s="259">
        <f t="shared" si="2"/>
        <v>2000</v>
      </c>
      <c r="F59" s="259">
        <f t="shared" si="2"/>
        <v>0</v>
      </c>
      <c r="G59" s="259">
        <f t="shared" si="2"/>
        <v>0</v>
      </c>
      <c r="H59" s="259">
        <f t="shared" si="2"/>
        <v>0</v>
      </c>
      <c r="I59" s="219"/>
      <c r="J59" s="680"/>
      <c r="K59" s="680"/>
    </row>
    <row r="60" spans="1:11" s="681" customFormat="1" ht="11.45" customHeight="1" thickBot="1" x14ac:dyDescent="0.25">
      <c r="A60" s="294">
        <v>538</v>
      </c>
      <c r="B60" s="295"/>
      <c r="C60" s="296" t="s">
        <v>333</v>
      </c>
      <c r="D60" s="297">
        <f t="shared" si="0"/>
        <v>2000</v>
      </c>
      <c r="E60" s="834">
        <v>2000</v>
      </c>
      <c r="F60" s="835"/>
      <c r="G60" s="835"/>
      <c r="H60" s="836"/>
      <c r="I60" s="219"/>
      <c r="J60" s="680"/>
      <c r="K60" s="680"/>
    </row>
    <row r="61" spans="1:11" s="681" customFormat="1" ht="11.45" customHeight="1" thickBot="1" x14ac:dyDescent="0.25">
      <c r="A61" s="262">
        <v>54</v>
      </c>
      <c r="B61" s="1164" t="s">
        <v>334</v>
      </c>
      <c r="C61" s="1165"/>
      <c r="D61" s="263">
        <f t="shared" si="0"/>
        <v>25000</v>
      </c>
      <c r="E61" s="264">
        <f>SUM(E62+E64+E66+E68)</f>
        <v>25000</v>
      </c>
      <c r="F61" s="264">
        <f>SUM(F62+F64+F66+F68)</f>
        <v>0</v>
      </c>
      <c r="G61" s="264">
        <f>SUM(G62+G64+G66+G68)</f>
        <v>0</v>
      </c>
      <c r="H61" s="264">
        <f>SUM(H62+H64+H66+H68)</f>
        <v>0</v>
      </c>
      <c r="I61" s="219"/>
      <c r="J61" s="680"/>
      <c r="K61" s="680"/>
    </row>
    <row r="62" spans="1:11" s="681" customFormat="1" ht="11.45" customHeight="1" thickBot="1" x14ac:dyDescent="0.25">
      <c r="A62" s="265">
        <v>541</v>
      </c>
      <c r="B62" s="1156" t="s">
        <v>335</v>
      </c>
      <c r="C62" s="1157"/>
      <c r="D62" s="266">
        <f t="shared" si="0"/>
        <v>0</v>
      </c>
      <c r="E62" s="267">
        <f>SUM(E63:E63)</f>
        <v>0</v>
      </c>
      <c r="F62" s="267">
        <f>SUM(F63:F63)</f>
        <v>0</v>
      </c>
      <c r="G62" s="267">
        <f>SUM(G63:G63)</f>
        <v>0</v>
      </c>
      <c r="H62" s="267">
        <f>SUM(H63:H63)</f>
        <v>0</v>
      </c>
      <c r="I62" s="219"/>
      <c r="J62" s="680"/>
      <c r="K62" s="680"/>
    </row>
    <row r="63" spans="1:11" s="681" customFormat="1" ht="11.45" customHeight="1" thickBot="1" x14ac:dyDescent="0.25">
      <c r="A63" s="272">
        <v>541</v>
      </c>
      <c r="B63" s="273"/>
      <c r="C63" s="274" t="s">
        <v>335</v>
      </c>
      <c r="D63" s="275">
        <f t="shared" si="0"/>
        <v>0</v>
      </c>
      <c r="E63" s="840"/>
      <c r="F63" s="841"/>
      <c r="G63" s="841"/>
      <c r="H63" s="842"/>
      <c r="I63" s="219"/>
      <c r="J63" s="680"/>
      <c r="K63" s="680"/>
    </row>
    <row r="64" spans="1:11" s="681" customFormat="1" ht="11.45" customHeight="1" thickBot="1" x14ac:dyDescent="0.25">
      <c r="A64" s="265">
        <v>542</v>
      </c>
      <c r="B64" s="1156" t="s">
        <v>336</v>
      </c>
      <c r="C64" s="1157"/>
      <c r="D64" s="266">
        <f t="shared" si="0"/>
        <v>0</v>
      </c>
      <c r="E64" s="267">
        <f>SUM(E65:E65)</f>
        <v>0</v>
      </c>
      <c r="F64" s="267">
        <f>SUM(F65:F65)</f>
        <v>0</v>
      </c>
      <c r="G64" s="267">
        <f>SUM(G65:G65)</f>
        <v>0</v>
      </c>
      <c r="H64" s="267">
        <f>SUM(H65:H65)</f>
        <v>0</v>
      </c>
      <c r="I64" s="219"/>
      <c r="J64" s="680"/>
      <c r="K64" s="680"/>
    </row>
    <row r="65" spans="1:11" s="681" customFormat="1" ht="11.45" customHeight="1" thickBot="1" x14ac:dyDescent="0.25">
      <c r="A65" s="272">
        <v>542</v>
      </c>
      <c r="B65" s="273"/>
      <c r="C65" s="274" t="s">
        <v>336</v>
      </c>
      <c r="D65" s="275">
        <f t="shared" si="0"/>
        <v>0</v>
      </c>
      <c r="E65" s="834"/>
      <c r="F65" s="835"/>
      <c r="G65" s="835"/>
      <c r="H65" s="836"/>
      <c r="I65" s="219"/>
      <c r="J65" s="680"/>
      <c r="K65" s="680"/>
    </row>
    <row r="66" spans="1:11" s="681" customFormat="1" ht="11.45" customHeight="1" thickBot="1" x14ac:dyDescent="0.25">
      <c r="A66" s="265">
        <v>547</v>
      </c>
      <c r="B66" s="1156" t="s">
        <v>337</v>
      </c>
      <c r="C66" s="1157"/>
      <c r="D66" s="266">
        <f t="shared" si="0"/>
        <v>0</v>
      </c>
      <c r="E66" s="267">
        <f>SUM(E67:E67)</f>
        <v>0</v>
      </c>
      <c r="F66" s="267">
        <f>SUM(F67:F67)</f>
        <v>0</v>
      </c>
      <c r="G66" s="267">
        <f>SUM(G67:G67)</f>
        <v>0</v>
      </c>
      <c r="H66" s="267">
        <f>SUM(H67:H67)</f>
        <v>0</v>
      </c>
      <c r="I66" s="219"/>
      <c r="J66" s="680"/>
      <c r="K66" s="680"/>
    </row>
    <row r="67" spans="1:11" s="681" customFormat="1" ht="11.45" customHeight="1" x14ac:dyDescent="0.2">
      <c r="A67" s="272">
        <v>547</v>
      </c>
      <c r="B67" s="273"/>
      <c r="C67" s="274" t="s">
        <v>337</v>
      </c>
      <c r="D67" s="275">
        <f t="shared" si="0"/>
        <v>0</v>
      </c>
      <c r="E67" s="834"/>
      <c r="F67" s="835"/>
      <c r="G67" s="835"/>
      <c r="H67" s="836"/>
      <c r="I67" s="219"/>
      <c r="J67" s="680"/>
      <c r="K67" s="680"/>
    </row>
    <row r="68" spans="1:11" s="681" customFormat="1" ht="11.45" customHeight="1" x14ac:dyDescent="0.2">
      <c r="A68" s="301">
        <v>549</v>
      </c>
      <c r="B68" s="1170" t="s">
        <v>338</v>
      </c>
      <c r="C68" s="1171"/>
      <c r="D68" s="302">
        <f t="shared" si="0"/>
        <v>25000</v>
      </c>
      <c r="E68" s="303">
        <f>SUM(E69:E69)</f>
        <v>25000</v>
      </c>
      <c r="F68" s="303">
        <f>SUM(F69:F69)</f>
        <v>0</v>
      </c>
      <c r="G68" s="303">
        <f>SUM(G69:G69)</f>
        <v>0</v>
      </c>
      <c r="H68" s="303">
        <f>SUM(H69:H69)</f>
        <v>0</v>
      </c>
      <c r="I68" s="219"/>
      <c r="J68" s="680"/>
      <c r="K68" s="680"/>
    </row>
    <row r="69" spans="1:11" s="681" customFormat="1" ht="11.45" customHeight="1" thickBot="1" x14ac:dyDescent="0.25">
      <c r="A69" s="272">
        <v>549</v>
      </c>
      <c r="B69" s="273">
        <v>320</v>
      </c>
      <c r="C69" s="274" t="s">
        <v>339</v>
      </c>
      <c r="D69" s="275">
        <f t="shared" si="0"/>
        <v>25000</v>
      </c>
      <c r="E69" s="834">
        <v>25000</v>
      </c>
      <c r="F69" s="835"/>
      <c r="G69" s="835"/>
      <c r="H69" s="836"/>
      <c r="I69" s="219"/>
      <c r="J69" s="680"/>
      <c r="K69" s="680"/>
    </row>
    <row r="70" spans="1:11" s="681" customFormat="1" ht="11.45" customHeight="1" thickBot="1" x14ac:dyDescent="0.25">
      <c r="A70" s="281">
        <v>55</v>
      </c>
      <c r="B70" s="1166" t="s">
        <v>340</v>
      </c>
      <c r="C70" s="1167"/>
      <c r="D70" s="282">
        <f t="shared" si="0"/>
        <v>123000</v>
      </c>
      <c r="E70" s="283">
        <f>SUM(E71+E73+E75)</f>
        <v>40000</v>
      </c>
      <c r="F70" s="283">
        <f>SUM(F71+F73+F75)</f>
        <v>50000</v>
      </c>
      <c r="G70" s="283">
        <f>SUM(G71+G73+G75)</f>
        <v>33000</v>
      </c>
      <c r="H70" s="283">
        <f>SUM(H71+H73+H75)</f>
        <v>0</v>
      </c>
      <c r="I70" s="219"/>
      <c r="J70" s="680"/>
      <c r="K70" s="680"/>
    </row>
    <row r="71" spans="1:11" s="681" customFormat="1" ht="11.45" customHeight="1" thickBot="1" x14ac:dyDescent="0.25">
      <c r="A71" s="284">
        <v>551</v>
      </c>
      <c r="B71" s="1158" t="s">
        <v>341</v>
      </c>
      <c r="C71" s="1159"/>
      <c r="D71" s="285">
        <f t="shared" ref="D71:D72" si="3">SUM(E71:H71)</f>
        <v>0</v>
      </c>
      <c r="E71" s="286">
        <f>SUM(E72:E72)</f>
        <v>0</v>
      </c>
      <c r="F71" s="286">
        <f>SUM(F72:F72)</f>
        <v>0</v>
      </c>
      <c r="G71" s="286">
        <f>SUM(G72:G72)</f>
        <v>0</v>
      </c>
      <c r="H71" s="286">
        <f>SUM(H72:H72)</f>
        <v>0</v>
      </c>
      <c r="I71" s="219"/>
      <c r="J71" s="680"/>
      <c r="K71" s="680"/>
    </row>
    <row r="72" spans="1:11" s="681" customFormat="1" ht="11.45" customHeight="1" thickBot="1" x14ac:dyDescent="0.25">
      <c r="A72" s="287">
        <v>551</v>
      </c>
      <c r="B72" s="288"/>
      <c r="C72" s="289" t="s">
        <v>341</v>
      </c>
      <c r="D72" s="290">
        <f t="shared" si="3"/>
        <v>0</v>
      </c>
      <c r="E72" s="840">
        <v>0</v>
      </c>
      <c r="F72" s="841"/>
      <c r="G72" s="841"/>
      <c r="H72" s="842"/>
      <c r="I72" s="219"/>
      <c r="J72" s="680"/>
      <c r="K72" s="680"/>
    </row>
    <row r="73" spans="1:11" s="681" customFormat="1" ht="11.45" customHeight="1" thickBot="1" x14ac:dyDescent="0.25">
      <c r="A73" s="284">
        <v>556</v>
      </c>
      <c r="B73" s="1158" t="s">
        <v>342</v>
      </c>
      <c r="C73" s="1159"/>
      <c r="D73" s="285">
        <f t="shared" ref="D73:D74" si="4">SUM(E73:H73)</f>
        <v>0</v>
      </c>
      <c r="E73" s="286">
        <f>SUM(E74:E74)</f>
        <v>0</v>
      </c>
      <c r="F73" s="286">
        <f>SUM(F74:F74)</f>
        <v>0</v>
      </c>
      <c r="G73" s="286">
        <f>SUM(G74:G74)</f>
        <v>0</v>
      </c>
      <c r="H73" s="286">
        <f>SUM(H74:H74)</f>
        <v>0</v>
      </c>
      <c r="I73" s="219"/>
      <c r="J73" s="680"/>
      <c r="K73" s="680"/>
    </row>
    <row r="74" spans="1:11" s="681" customFormat="1" ht="11.45" customHeight="1" x14ac:dyDescent="0.2">
      <c r="A74" s="287">
        <v>556</v>
      </c>
      <c r="B74" s="288"/>
      <c r="C74" s="289" t="s">
        <v>342</v>
      </c>
      <c r="D74" s="290">
        <f t="shared" si="4"/>
        <v>0</v>
      </c>
      <c r="E74" s="840">
        <v>0</v>
      </c>
      <c r="F74" s="841"/>
      <c r="G74" s="841"/>
      <c r="H74" s="842"/>
      <c r="I74" s="219"/>
      <c r="J74" s="680"/>
      <c r="K74" s="680"/>
    </row>
    <row r="75" spans="1:11" s="681" customFormat="1" ht="11.45" customHeight="1" x14ac:dyDescent="0.2">
      <c r="A75" s="291">
        <v>558</v>
      </c>
      <c r="B75" s="1168" t="s">
        <v>343</v>
      </c>
      <c r="C75" s="1169"/>
      <c r="D75" s="292">
        <f t="shared" si="0"/>
        <v>123000</v>
      </c>
      <c r="E75" s="293">
        <f>SUM(E76:E77)</f>
        <v>40000</v>
      </c>
      <c r="F75" s="293">
        <f>SUM(F76:F77)</f>
        <v>50000</v>
      </c>
      <c r="G75" s="293">
        <f>SUM(G76:G77)</f>
        <v>33000</v>
      </c>
      <c r="H75" s="293">
        <f>SUM(H76:H77)</f>
        <v>0</v>
      </c>
      <c r="I75" s="219"/>
      <c r="J75" s="680"/>
      <c r="K75" s="680"/>
    </row>
    <row r="76" spans="1:11" s="681" customFormat="1" ht="11.45" customHeight="1" x14ac:dyDescent="0.2">
      <c r="A76" s="304">
        <v>558</v>
      </c>
      <c r="B76" s="305">
        <v>300</v>
      </c>
      <c r="C76" s="306" t="s">
        <v>344</v>
      </c>
      <c r="D76" s="307">
        <f t="shared" si="0"/>
        <v>93000</v>
      </c>
      <c r="E76" s="834">
        <v>25000</v>
      </c>
      <c r="F76" s="835">
        <v>50000</v>
      </c>
      <c r="G76" s="835">
        <v>18000</v>
      </c>
      <c r="H76" s="836"/>
      <c r="I76" s="219"/>
      <c r="J76" s="680"/>
      <c r="K76" s="680"/>
    </row>
    <row r="77" spans="1:11" s="681" customFormat="1" ht="11.45" customHeight="1" thickBot="1" x14ac:dyDescent="0.25">
      <c r="A77" s="308">
        <v>558</v>
      </c>
      <c r="B77" s="309">
        <v>330</v>
      </c>
      <c r="C77" s="310" t="s">
        <v>345</v>
      </c>
      <c r="D77" s="311">
        <f t="shared" si="0"/>
        <v>30000</v>
      </c>
      <c r="E77" s="834">
        <v>15000</v>
      </c>
      <c r="F77" s="835"/>
      <c r="G77" s="835">
        <v>15000</v>
      </c>
      <c r="H77" s="836"/>
      <c r="I77" s="219"/>
      <c r="J77" s="680"/>
      <c r="K77" s="680"/>
    </row>
    <row r="78" spans="1:11" s="681" customFormat="1" ht="11.45" customHeight="1" thickBot="1" x14ac:dyDescent="0.25">
      <c r="A78" s="228">
        <v>56</v>
      </c>
      <c r="B78" s="1162" t="s">
        <v>346</v>
      </c>
      <c r="C78" s="1163"/>
      <c r="D78" s="229">
        <f t="shared" si="0"/>
        <v>0</v>
      </c>
      <c r="E78" s="230">
        <f t="shared" ref="E78:H79" si="5">SUM(E79:E79)</f>
        <v>0</v>
      </c>
      <c r="F78" s="230">
        <f t="shared" si="5"/>
        <v>0</v>
      </c>
      <c r="G78" s="230">
        <f t="shared" si="5"/>
        <v>0</v>
      </c>
      <c r="H78" s="230">
        <f t="shared" si="5"/>
        <v>0</v>
      </c>
      <c r="I78" s="219"/>
      <c r="J78" s="680"/>
      <c r="K78" s="680"/>
    </row>
    <row r="79" spans="1:11" s="681" customFormat="1" ht="11.45" customHeight="1" thickBot="1" x14ac:dyDescent="0.25">
      <c r="A79" s="233">
        <v>569</v>
      </c>
      <c r="B79" s="1160" t="s">
        <v>347</v>
      </c>
      <c r="C79" s="1161"/>
      <c r="D79" s="234">
        <f t="shared" si="0"/>
        <v>0</v>
      </c>
      <c r="E79" s="259">
        <f t="shared" si="5"/>
        <v>0</v>
      </c>
      <c r="F79" s="259">
        <f t="shared" si="5"/>
        <v>0</v>
      </c>
      <c r="G79" s="259">
        <f t="shared" si="5"/>
        <v>0</v>
      </c>
      <c r="H79" s="259">
        <f t="shared" si="5"/>
        <v>0</v>
      </c>
      <c r="I79" s="219"/>
      <c r="J79" s="680"/>
      <c r="K79" s="680"/>
    </row>
    <row r="80" spans="1:11" s="681" customFormat="1" ht="11.45" customHeight="1" thickBot="1" x14ac:dyDescent="0.25">
      <c r="A80" s="294">
        <v>569</v>
      </c>
      <c r="B80" s="295"/>
      <c r="C80" s="296" t="s">
        <v>347</v>
      </c>
      <c r="D80" s="297">
        <f t="shared" si="0"/>
        <v>0</v>
      </c>
      <c r="E80" s="834">
        <v>0</v>
      </c>
      <c r="F80" s="835"/>
      <c r="G80" s="835"/>
      <c r="H80" s="836"/>
      <c r="I80" s="219"/>
      <c r="J80" s="680"/>
      <c r="K80" s="680"/>
    </row>
    <row r="81" spans="1:11" s="681" customFormat="1" ht="11.45" customHeight="1" thickBot="1" x14ac:dyDescent="0.25">
      <c r="A81" s="262">
        <v>59</v>
      </c>
      <c r="B81" s="1164" t="s">
        <v>348</v>
      </c>
      <c r="C81" s="1165"/>
      <c r="D81" s="263">
        <f t="shared" si="0"/>
        <v>0</v>
      </c>
      <c r="E81" s="264">
        <f>SUM(E82:E84)</f>
        <v>0</v>
      </c>
      <c r="F81" s="264">
        <f>SUM(F82:F84)</f>
        <v>0</v>
      </c>
      <c r="G81" s="264">
        <f>SUM(G82:G84)</f>
        <v>0</v>
      </c>
      <c r="H81" s="264">
        <f>SUM(H82:H84)</f>
        <v>0</v>
      </c>
      <c r="I81" s="219"/>
      <c r="J81" s="680"/>
      <c r="K81" s="680"/>
    </row>
    <row r="82" spans="1:11" s="681" customFormat="1" ht="11.45" customHeight="1" thickBot="1" x14ac:dyDescent="0.25">
      <c r="A82" s="265">
        <v>591</v>
      </c>
      <c r="B82" s="1156" t="s">
        <v>349</v>
      </c>
      <c r="C82" s="1157"/>
      <c r="D82" s="266">
        <f t="shared" si="0"/>
        <v>0</v>
      </c>
      <c r="E82" s="267">
        <f>SUM(E83:E83)</f>
        <v>0</v>
      </c>
      <c r="F82" s="267">
        <f>SUM(F83:F83)</f>
        <v>0</v>
      </c>
      <c r="G82" s="267">
        <f>SUM(G83:G83)</f>
        <v>0</v>
      </c>
      <c r="H82" s="267">
        <f>SUM(H83:H83)</f>
        <v>0</v>
      </c>
      <c r="I82" s="219"/>
      <c r="J82" s="680"/>
      <c r="K82" s="680"/>
    </row>
    <row r="83" spans="1:11" s="681" customFormat="1" ht="11.45" customHeight="1" thickBot="1" x14ac:dyDescent="0.25">
      <c r="A83" s="268">
        <v>591</v>
      </c>
      <c r="B83" s="269">
        <v>300</v>
      </c>
      <c r="C83" s="270" t="s">
        <v>349</v>
      </c>
      <c r="D83" s="271">
        <f t="shared" si="0"/>
        <v>0</v>
      </c>
      <c r="E83" s="843">
        <v>0</v>
      </c>
      <c r="F83" s="844"/>
      <c r="G83" s="844"/>
      <c r="H83" s="845"/>
      <c r="I83" s="219"/>
      <c r="J83" s="680"/>
      <c r="K83" s="680"/>
    </row>
    <row r="84" spans="1:11" s="681" customFormat="1" ht="11.45" customHeight="1" thickBot="1" x14ac:dyDescent="0.25">
      <c r="A84" s="265">
        <v>595</v>
      </c>
      <c r="B84" s="1156" t="s">
        <v>350</v>
      </c>
      <c r="C84" s="1157"/>
      <c r="D84" s="266">
        <f t="shared" si="0"/>
        <v>0</v>
      </c>
      <c r="E84" s="267">
        <f>SUM(E85:E85)</f>
        <v>0</v>
      </c>
      <c r="F84" s="267">
        <f>SUM(F85:F85)</f>
        <v>0</v>
      </c>
      <c r="G84" s="267">
        <f>SUM(G85:G85)</f>
        <v>0</v>
      </c>
      <c r="H84" s="267">
        <f>SUM(H85:H85)</f>
        <v>0</v>
      </c>
      <c r="I84" s="219"/>
      <c r="J84" s="680"/>
      <c r="K84" s="680"/>
    </row>
    <row r="85" spans="1:11" s="681" customFormat="1" ht="11.45" customHeight="1" thickBot="1" x14ac:dyDescent="0.25">
      <c r="A85" s="315">
        <v>595</v>
      </c>
      <c r="B85" s="316">
        <v>300</v>
      </c>
      <c r="C85" s="317" t="s">
        <v>350</v>
      </c>
      <c r="D85" s="318">
        <f t="shared" si="0"/>
        <v>0</v>
      </c>
      <c r="E85" s="837">
        <v>0</v>
      </c>
      <c r="F85" s="838"/>
      <c r="G85" s="838"/>
      <c r="H85" s="839"/>
      <c r="I85" s="219"/>
      <c r="J85" s="680"/>
      <c r="K85" s="680"/>
    </row>
    <row r="86" spans="1:11" s="681" customFormat="1" ht="11.45" customHeight="1" x14ac:dyDescent="0.2">
      <c r="A86" s="319"/>
      <c r="B86" s="319"/>
      <c r="C86" s="219"/>
      <c r="D86" s="320"/>
      <c r="E86" s="685"/>
      <c r="F86" s="685"/>
      <c r="G86" s="685"/>
      <c r="H86" s="685"/>
      <c r="I86" s="219"/>
      <c r="J86" s="680"/>
      <c r="K86" s="680"/>
    </row>
    <row r="87" spans="1:11" s="681" customFormat="1" ht="11.45" customHeight="1" x14ac:dyDescent="0.2">
      <c r="A87" s="319"/>
      <c r="B87" s="319"/>
      <c r="C87" s="219"/>
      <c r="D87" s="320"/>
      <c r="E87" s="685"/>
      <c r="F87" s="685"/>
      <c r="G87" s="685"/>
      <c r="H87" s="685"/>
      <c r="I87" s="219"/>
      <c r="J87" s="680"/>
      <c r="K87" s="680"/>
    </row>
    <row r="88" spans="1:11" s="681" customFormat="1" ht="11.45" customHeight="1" x14ac:dyDescent="0.2">
      <c r="A88" s="319"/>
      <c r="B88" s="319"/>
      <c r="C88" s="219"/>
      <c r="D88" s="320"/>
      <c r="E88" s="685"/>
      <c r="F88" s="685"/>
      <c r="G88" s="685"/>
      <c r="H88" s="685"/>
      <c r="I88" s="219"/>
      <c r="J88" s="680"/>
      <c r="K88" s="680"/>
    </row>
    <row r="89" spans="1:11" s="681" customFormat="1" ht="11.45" customHeight="1" x14ac:dyDescent="0.2">
      <c r="A89" s="322" t="s">
        <v>351</v>
      </c>
      <c r="B89" s="323"/>
      <c r="C89" s="683" t="s">
        <v>362</v>
      </c>
      <c r="D89" s="323" t="s">
        <v>353</v>
      </c>
      <c r="E89" s="325"/>
      <c r="F89" s="326" t="s">
        <v>354</v>
      </c>
      <c r="G89" s="684" t="s">
        <v>363</v>
      </c>
      <c r="J89" s="680"/>
      <c r="K89" s="680"/>
    </row>
    <row r="90" spans="1:11" ht="7.5" customHeight="1" x14ac:dyDescent="0.25"/>
    <row r="91" spans="1:11" s="681" customFormat="1" ht="11.45" customHeight="1" x14ac:dyDescent="0.2">
      <c r="A91" s="322" t="s">
        <v>355</v>
      </c>
      <c r="B91" s="323"/>
      <c r="C91" s="683" t="s">
        <v>362</v>
      </c>
      <c r="D91" s="323" t="s">
        <v>353</v>
      </c>
      <c r="E91" s="219"/>
      <c r="F91" s="219"/>
      <c r="G91" s="219"/>
      <c r="H91" s="219"/>
      <c r="I91" s="680"/>
      <c r="J91" s="680"/>
      <c r="K91" s="680"/>
    </row>
    <row r="92" spans="1:11" s="681" customFormat="1" ht="7.5" customHeight="1" x14ac:dyDescent="0.2">
      <c r="B92" s="680"/>
      <c r="C92" s="680"/>
      <c r="D92" s="680"/>
      <c r="E92" s="680"/>
      <c r="F92" s="680"/>
      <c r="G92" s="680"/>
      <c r="H92" s="680"/>
      <c r="I92" s="680"/>
      <c r="J92" s="680"/>
      <c r="K92" s="680"/>
    </row>
    <row r="93" spans="1:11" s="681" customFormat="1" ht="11.25" x14ac:dyDescent="0.2">
      <c r="A93" s="328" t="s">
        <v>356</v>
      </c>
      <c r="B93" s="680"/>
      <c r="C93" s="682" t="s">
        <v>357</v>
      </c>
      <c r="D93" s="680"/>
      <c r="E93" s="680"/>
      <c r="F93" s="680"/>
      <c r="G93" s="680"/>
      <c r="H93" s="680"/>
      <c r="I93" s="680"/>
      <c r="J93" s="680"/>
      <c r="K93" s="680"/>
    </row>
    <row r="94" spans="1:11" x14ac:dyDescent="0.25">
      <c r="A94" s="680"/>
      <c r="B94" s="680"/>
      <c r="C94" s="680"/>
      <c r="D94" s="680"/>
      <c r="E94" s="680"/>
      <c r="F94" s="680"/>
      <c r="G94" s="680"/>
      <c r="H94" s="680"/>
    </row>
  </sheetData>
  <protectedRanges>
    <protectedRange sqref="C86:C88" name="Oblast3_1"/>
    <protectedRange sqref="B70 C85 B78 B81 C80 C83 C76:C77 C69" name="Oblast3_1_1"/>
    <protectedRange sqref="C5" name="Oblast2_1"/>
  </protectedRanges>
  <mergeCells count="38">
    <mergeCell ref="B2:G2"/>
    <mergeCell ref="A6:C6"/>
    <mergeCell ref="B22:C22"/>
    <mergeCell ref="B44:C44"/>
    <mergeCell ref="B58:C58"/>
    <mergeCell ref="B7:C7"/>
    <mergeCell ref="A4:A5"/>
    <mergeCell ref="B4:B5"/>
    <mergeCell ref="C4:C5"/>
    <mergeCell ref="F4:H4"/>
    <mergeCell ref="D4:D5"/>
    <mergeCell ref="E4:E5"/>
    <mergeCell ref="B51:C51"/>
    <mergeCell ref="B17:C17"/>
    <mergeCell ref="B45:C45"/>
    <mergeCell ref="B47:C47"/>
    <mergeCell ref="B49:C49"/>
    <mergeCell ref="B8:C8"/>
    <mergeCell ref="B23:C23"/>
    <mergeCell ref="B26:C26"/>
    <mergeCell ref="B84:C84"/>
    <mergeCell ref="B56:C56"/>
    <mergeCell ref="B59:C59"/>
    <mergeCell ref="B62:C62"/>
    <mergeCell ref="B64:C64"/>
    <mergeCell ref="B28:C28"/>
    <mergeCell ref="B30:C30"/>
    <mergeCell ref="B73:C73"/>
    <mergeCell ref="B79:C79"/>
    <mergeCell ref="B82:C82"/>
    <mergeCell ref="B61:C61"/>
    <mergeCell ref="B66:C66"/>
    <mergeCell ref="B78:C78"/>
    <mergeCell ref="B81:C81"/>
    <mergeCell ref="B70:C70"/>
    <mergeCell ref="B75:C75"/>
    <mergeCell ref="B68:C68"/>
    <mergeCell ref="B71:C71"/>
  </mergeCells>
  <dataValidations count="2">
    <dataValidation type="list" allowBlank="1" showInputMessage="1" showErrorMessage="1" sqref="B2:G2" xr:uid="{00000000-0002-0000-1100-000000000000}">
      <formula1>Org</formula1>
    </dataValidation>
    <dataValidation type="list" allowBlank="1" showInputMessage="1" showErrorMessage="1" sqref="C91 C89" xr:uid="{00000000-0002-0000-11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94"/>
  <sheetViews>
    <sheetView showGridLines="0" topLeftCell="A63" zoomScale="150" zoomScaleNormal="150" zoomScaleSheetLayoutView="110" workbookViewId="0">
      <selection activeCell="K10" sqref="K10"/>
    </sheetView>
  </sheetViews>
  <sheetFormatPr defaultColWidth="9.140625" defaultRowHeight="15" x14ac:dyDescent="0.25"/>
  <cols>
    <col min="1" max="1" width="4.42578125" style="216" customWidth="1"/>
    <col min="2" max="2" width="5" style="216" customWidth="1"/>
    <col min="3" max="3" width="33.85546875" style="216" customWidth="1"/>
    <col min="4" max="8" width="8.28515625" style="216" customWidth="1"/>
    <col min="9" max="16384" width="9.140625" style="216"/>
  </cols>
  <sheetData>
    <row r="1" spans="1:11" x14ac:dyDescent="0.25">
      <c r="A1" s="211"/>
      <c r="B1" s="211"/>
      <c r="C1" s="212" t="s">
        <v>270</v>
      </c>
      <c r="D1" s="211"/>
      <c r="E1" s="213" t="s">
        <v>271</v>
      </c>
      <c r="F1" s="214">
        <v>2023</v>
      </c>
      <c r="G1" s="211"/>
      <c r="H1" s="215" t="s">
        <v>272</v>
      </c>
    </row>
    <row r="2" spans="1:11" s="221" customFormat="1" ht="11.45" customHeight="1" x14ac:dyDescent="0.2">
      <c r="A2" s="217"/>
      <c r="B2" s="1155" t="s">
        <v>364</v>
      </c>
      <c r="C2" s="1155"/>
      <c r="D2" s="1155"/>
      <c r="E2" s="1155"/>
      <c r="F2" s="1155"/>
      <c r="G2" s="1155"/>
      <c r="H2" s="218"/>
      <c r="I2" s="219"/>
      <c r="J2" s="220"/>
      <c r="K2" s="220"/>
    </row>
    <row r="3" spans="1:11" s="221" customFormat="1" ht="11.45" customHeight="1" thickBot="1" x14ac:dyDescent="0.25">
      <c r="A3" s="217"/>
      <c r="B3" s="217"/>
      <c r="C3" s="217" t="s">
        <v>274</v>
      </c>
      <c r="D3" s="217"/>
      <c r="E3" s="217"/>
      <c r="F3" s="217"/>
      <c r="G3" s="217"/>
      <c r="H3" s="222" t="s">
        <v>275</v>
      </c>
      <c r="I3" s="219"/>
      <c r="J3" s="220"/>
      <c r="K3" s="220"/>
    </row>
    <row r="4" spans="1:11" s="221" customFormat="1" ht="11.45" customHeight="1" x14ac:dyDescent="0.2">
      <c r="A4" s="721"/>
      <c r="B4" s="723" t="s">
        <v>276</v>
      </c>
      <c r="C4" s="725" t="s">
        <v>277</v>
      </c>
      <c r="D4" s="727" t="s">
        <v>278</v>
      </c>
      <c r="E4" s="729" t="s">
        <v>279</v>
      </c>
      <c r="F4" s="723" t="s">
        <v>280</v>
      </c>
      <c r="G4" s="723"/>
      <c r="H4" s="731"/>
      <c r="I4" s="219"/>
      <c r="J4" s="220"/>
      <c r="K4" s="220"/>
    </row>
    <row r="5" spans="1:11" s="221" customFormat="1" ht="11.45" customHeight="1" thickBot="1" x14ac:dyDescent="0.25">
      <c r="A5" s="722"/>
      <c r="B5" s="724"/>
      <c r="C5" s="726"/>
      <c r="D5" s="728"/>
      <c r="E5" s="730"/>
      <c r="F5" s="724" t="s">
        <v>281</v>
      </c>
      <c r="G5" s="724" t="s">
        <v>282</v>
      </c>
      <c r="H5" s="223" t="s">
        <v>283</v>
      </c>
      <c r="I5" s="219"/>
      <c r="J5" s="220"/>
      <c r="K5" s="220"/>
    </row>
    <row r="6" spans="1:11" s="221" customFormat="1" ht="11.45" customHeight="1" thickBot="1" x14ac:dyDescent="0.25">
      <c r="A6" s="734" t="s">
        <v>284</v>
      </c>
      <c r="B6" s="735"/>
      <c r="C6" s="736"/>
      <c r="D6" s="224">
        <v>8579000</v>
      </c>
      <c r="E6" s="225">
        <v>5884000</v>
      </c>
      <c r="F6" s="226">
        <v>2695000</v>
      </c>
      <c r="G6" s="226">
        <v>0</v>
      </c>
      <c r="H6" s="227">
        <v>0</v>
      </c>
      <c r="I6" s="219"/>
      <c r="J6" s="220"/>
      <c r="K6" s="220"/>
    </row>
    <row r="7" spans="1:11" s="221" customFormat="1" ht="11.45" customHeight="1" thickBot="1" x14ac:dyDescent="0.25">
      <c r="A7" s="228">
        <v>50</v>
      </c>
      <c r="B7" s="737" t="s">
        <v>465</v>
      </c>
      <c r="C7" s="738"/>
      <c r="D7" s="229">
        <v>3318000</v>
      </c>
      <c r="E7" s="230">
        <v>1880000</v>
      </c>
      <c r="F7" s="231">
        <v>1438000</v>
      </c>
      <c r="G7" s="231">
        <v>0</v>
      </c>
      <c r="H7" s="232">
        <v>0</v>
      </c>
      <c r="I7" s="219"/>
      <c r="J7" s="220"/>
      <c r="K7" s="220"/>
    </row>
    <row r="8" spans="1:11" s="221" customFormat="1" ht="11.45" customHeight="1" thickBot="1" x14ac:dyDescent="0.25">
      <c r="A8" s="233">
        <v>501</v>
      </c>
      <c r="B8" s="739" t="s">
        <v>286</v>
      </c>
      <c r="C8" s="740"/>
      <c r="D8" s="234">
        <v>248000</v>
      </c>
      <c r="E8" s="235">
        <v>0</v>
      </c>
      <c r="F8" s="236">
        <v>248000</v>
      </c>
      <c r="G8" s="236">
        <v>0</v>
      </c>
      <c r="H8" s="237">
        <v>0</v>
      </c>
      <c r="I8" s="219"/>
      <c r="J8" s="220"/>
      <c r="K8" s="220"/>
    </row>
    <row r="9" spans="1:11" s="221" customFormat="1" ht="11.45" customHeight="1" x14ac:dyDescent="0.2">
      <c r="A9" s="238">
        <v>501</v>
      </c>
      <c r="B9" s="239">
        <v>310</v>
      </c>
      <c r="C9" s="240" t="s">
        <v>287</v>
      </c>
      <c r="D9" s="241">
        <v>150000</v>
      </c>
      <c r="E9" s="242"/>
      <c r="F9" s="243">
        <v>150000</v>
      </c>
      <c r="G9" s="243"/>
      <c r="H9" s="244"/>
      <c r="I9" s="219"/>
      <c r="J9" s="220"/>
      <c r="K9" s="220"/>
    </row>
    <row r="10" spans="1:11" s="221" customFormat="1" ht="11.45" customHeight="1" x14ac:dyDescent="0.2">
      <c r="A10" s="245">
        <v>501</v>
      </c>
      <c r="B10" s="246">
        <v>320</v>
      </c>
      <c r="C10" s="247" t="s">
        <v>288</v>
      </c>
      <c r="D10" s="248">
        <v>5000</v>
      </c>
      <c r="E10" s="249"/>
      <c r="F10" s="250">
        <v>5000</v>
      </c>
      <c r="G10" s="250"/>
      <c r="H10" s="251"/>
      <c r="I10" s="219"/>
      <c r="J10" s="220"/>
      <c r="K10" s="220"/>
    </row>
    <row r="11" spans="1:11" s="221" customFormat="1" ht="11.45" customHeight="1" x14ac:dyDescent="0.2">
      <c r="A11" s="245">
        <v>501</v>
      </c>
      <c r="B11" s="246">
        <v>330</v>
      </c>
      <c r="C11" s="247" t="s">
        <v>289</v>
      </c>
      <c r="D11" s="248">
        <v>10000</v>
      </c>
      <c r="E11" s="249"/>
      <c r="F11" s="250">
        <v>10000</v>
      </c>
      <c r="G11" s="250"/>
      <c r="H11" s="251"/>
      <c r="I11" s="219"/>
      <c r="J11" s="220"/>
      <c r="K11" s="220"/>
    </row>
    <row r="12" spans="1:11" s="221" customFormat="1" ht="11.45" customHeight="1" x14ac:dyDescent="0.2">
      <c r="A12" s="245">
        <v>501</v>
      </c>
      <c r="B12" s="246">
        <v>340</v>
      </c>
      <c r="C12" s="247" t="s">
        <v>290</v>
      </c>
      <c r="D12" s="248">
        <v>3000</v>
      </c>
      <c r="E12" s="249"/>
      <c r="F12" s="250">
        <v>3000</v>
      </c>
      <c r="G12" s="250"/>
      <c r="H12" s="251"/>
      <c r="I12" s="219"/>
      <c r="J12" s="220"/>
      <c r="K12" s="220"/>
    </row>
    <row r="13" spans="1:11" s="221" customFormat="1" ht="11.45" customHeight="1" x14ac:dyDescent="0.2">
      <c r="A13" s="245">
        <v>501</v>
      </c>
      <c r="B13" s="246">
        <v>360</v>
      </c>
      <c r="C13" s="247" t="s">
        <v>291</v>
      </c>
      <c r="D13" s="248">
        <v>15000</v>
      </c>
      <c r="E13" s="249"/>
      <c r="F13" s="250">
        <v>15000</v>
      </c>
      <c r="G13" s="250"/>
      <c r="H13" s="251"/>
      <c r="I13" s="219"/>
      <c r="J13" s="220"/>
      <c r="K13" s="220"/>
    </row>
    <row r="14" spans="1:11" s="221" customFormat="1" ht="11.45" customHeight="1" x14ac:dyDescent="0.2">
      <c r="A14" s="245">
        <v>501</v>
      </c>
      <c r="B14" s="246">
        <v>370</v>
      </c>
      <c r="C14" s="247" t="s">
        <v>292</v>
      </c>
      <c r="D14" s="248">
        <v>0</v>
      </c>
      <c r="E14" s="249"/>
      <c r="F14" s="250"/>
      <c r="G14" s="250"/>
      <c r="H14" s="251"/>
      <c r="I14" s="219"/>
      <c r="J14" s="220"/>
      <c r="K14" s="220"/>
    </row>
    <row r="15" spans="1:11" s="221" customFormat="1" ht="11.45" customHeight="1" x14ac:dyDescent="0.2">
      <c r="A15" s="245">
        <v>501</v>
      </c>
      <c r="B15" s="246">
        <v>380</v>
      </c>
      <c r="C15" s="247" t="s">
        <v>293</v>
      </c>
      <c r="D15" s="248">
        <v>40000</v>
      </c>
      <c r="E15" s="249"/>
      <c r="F15" s="250">
        <v>40000</v>
      </c>
      <c r="G15" s="250"/>
      <c r="H15" s="251"/>
      <c r="I15" s="219"/>
      <c r="J15" s="220"/>
      <c r="K15" s="220"/>
    </row>
    <row r="16" spans="1:11" s="221" customFormat="1" ht="11.45" customHeight="1" thickBot="1" x14ac:dyDescent="0.25">
      <c r="A16" s="252">
        <v>501</v>
      </c>
      <c r="B16" s="253">
        <v>390</v>
      </c>
      <c r="C16" s="254" t="s">
        <v>294</v>
      </c>
      <c r="D16" s="255">
        <v>25000</v>
      </c>
      <c r="E16" s="256"/>
      <c r="F16" s="257">
        <v>25000</v>
      </c>
      <c r="G16" s="257"/>
      <c r="H16" s="258"/>
      <c r="I16" s="219"/>
      <c r="J16" s="220"/>
      <c r="K16" s="220"/>
    </row>
    <row r="17" spans="1:11" s="221" customFormat="1" ht="11.45" customHeight="1" thickBot="1" x14ac:dyDescent="0.25">
      <c r="A17" s="233">
        <v>502</v>
      </c>
      <c r="B17" s="739" t="s">
        <v>295</v>
      </c>
      <c r="C17" s="740"/>
      <c r="D17" s="234">
        <v>3070000</v>
      </c>
      <c r="E17" s="259">
        <v>1880000</v>
      </c>
      <c r="F17" s="260">
        <v>1190000</v>
      </c>
      <c r="G17" s="260">
        <v>0</v>
      </c>
      <c r="H17" s="261">
        <v>0</v>
      </c>
      <c r="I17" s="219"/>
      <c r="J17" s="220"/>
      <c r="K17" s="220"/>
    </row>
    <row r="18" spans="1:11" s="221" customFormat="1" ht="11.45" customHeight="1" x14ac:dyDescent="0.2">
      <c r="A18" s="238">
        <v>502</v>
      </c>
      <c r="B18" s="239">
        <v>310</v>
      </c>
      <c r="C18" s="240" t="s">
        <v>296</v>
      </c>
      <c r="D18" s="241">
        <v>1350000</v>
      </c>
      <c r="E18" s="242">
        <v>800000</v>
      </c>
      <c r="F18" s="243">
        <v>550000</v>
      </c>
      <c r="G18" s="243"/>
      <c r="H18" s="244"/>
      <c r="I18" s="219"/>
      <c r="J18" s="220"/>
      <c r="K18" s="220"/>
    </row>
    <row r="19" spans="1:11" s="221" customFormat="1" ht="11.45" customHeight="1" x14ac:dyDescent="0.2">
      <c r="A19" s="245">
        <v>502</v>
      </c>
      <c r="B19" s="246">
        <v>320</v>
      </c>
      <c r="C19" s="247" t="s">
        <v>297</v>
      </c>
      <c r="D19" s="248">
        <v>1120000</v>
      </c>
      <c r="E19" s="249">
        <v>750000</v>
      </c>
      <c r="F19" s="250">
        <v>370000</v>
      </c>
      <c r="G19" s="250"/>
      <c r="H19" s="251"/>
      <c r="I19" s="219"/>
      <c r="J19" s="220"/>
      <c r="K19" s="220"/>
    </row>
    <row r="20" spans="1:11" s="221" customFormat="1" ht="11.45" customHeight="1" x14ac:dyDescent="0.2">
      <c r="A20" s="245">
        <v>502</v>
      </c>
      <c r="B20" s="246">
        <v>330</v>
      </c>
      <c r="C20" s="247" t="s">
        <v>298</v>
      </c>
      <c r="D20" s="248">
        <v>150000</v>
      </c>
      <c r="E20" s="249">
        <v>30000</v>
      </c>
      <c r="F20" s="250">
        <v>120000</v>
      </c>
      <c r="G20" s="250"/>
      <c r="H20" s="251"/>
      <c r="I20" s="219"/>
      <c r="J20" s="220"/>
      <c r="K20" s="220"/>
    </row>
    <row r="21" spans="1:11" s="221" customFormat="1" ht="11.45" customHeight="1" thickBot="1" x14ac:dyDescent="0.25">
      <c r="A21" s="252">
        <v>502</v>
      </c>
      <c r="B21" s="253">
        <v>340</v>
      </c>
      <c r="C21" s="254" t="s">
        <v>299</v>
      </c>
      <c r="D21" s="255">
        <v>450000</v>
      </c>
      <c r="E21" s="249">
        <v>300000</v>
      </c>
      <c r="F21" s="250">
        <v>150000</v>
      </c>
      <c r="G21" s="250"/>
      <c r="H21" s="251"/>
      <c r="I21" s="219"/>
      <c r="J21" s="220"/>
      <c r="K21" s="220"/>
    </row>
    <row r="22" spans="1:11" s="221" customFormat="1" ht="11.45" customHeight="1" thickBot="1" x14ac:dyDescent="0.25">
      <c r="A22" s="262">
        <v>51</v>
      </c>
      <c r="B22" s="741" t="s">
        <v>466</v>
      </c>
      <c r="C22" s="742"/>
      <c r="D22" s="263">
        <v>686000</v>
      </c>
      <c r="E22" s="264">
        <v>100000</v>
      </c>
      <c r="F22" s="264">
        <v>586000</v>
      </c>
      <c r="G22" s="264">
        <v>0</v>
      </c>
      <c r="H22" s="264">
        <v>0</v>
      </c>
      <c r="I22" s="219"/>
      <c r="J22" s="220"/>
      <c r="K22" s="220"/>
    </row>
    <row r="23" spans="1:11" s="221" customFormat="1" ht="11.45" customHeight="1" thickBot="1" x14ac:dyDescent="0.25">
      <c r="A23" s="265">
        <v>511</v>
      </c>
      <c r="B23" s="743" t="s">
        <v>301</v>
      </c>
      <c r="C23" s="744"/>
      <c r="D23" s="266">
        <v>110000</v>
      </c>
      <c r="E23" s="267">
        <v>0</v>
      </c>
      <c r="F23" s="267">
        <v>110000</v>
      </c>
      <c r="G23" s="267">
        <v>0</v>
      </c>
      <c r="H23" s="267">
        <v>0</v>
      </c>
      <c r="I23" s="219"/>
      <c r="J23" s="220"/>
      <c r="K23" s="220"/>
    </row>
    <row r="24" spans="1:11" s="221" customFormat="1" ht="11.45" customHeight="1" x14ac:dyDescent="0.2">
      <c r="A24" s="268">
        <v>511</v>
      </c>
      <c r="B24" s="269">
        <v>300</v>
      </c>
      <c r="C24" s="270" t="s">
        <v>302</v>
      </c>
      <c r="D24" s="271">
        <v>100000</v>
      </c>
      <c r="E24" s="249"/>
      <c r="F24" s="250">
        <v>100000</v>
      </c>
      <c r="G24" s="250"/>
      <c r="H24" s="251"/>
      <c r="I24" s="219"/>
      <c r="J24" s="220"/>
      <c r="K24" s="220"/>
    </row>
    <row r="25" spans="1:11" s="221" customFormat="1" ht="11.45" customHeight="1" thickBot="1" x14ac:dyDescent="0.25">
      <c r="A25" s="272">
        <v>511</v>
      </c>
      <c r="B25" s="273">
        <v>310</v>
      </c>
      <c r="C25" s="274" t="s">
        <v>303</v>
      </c>
      <c r="D25" s="275">
        <v>10000</v>
      </c>
      <c r="E25" s="249"/>
      <c r="F25" s="250">
        <v>10000</v>
      </c>
      <c r="G25" s="250"/>
      <c r="H25" s="251"/>
      <c r="I25" s="219"/>
      <c r="J25" s="220"/>
      <c r="K25" s="220"/>
    </row>
    <row r="26" spans="1:11" s="221" customFormat="1" ht="11.45" customHeight="1" thickBot="1" x14ac:dyDescent="0.25">
      <c r="A26" s="265">
        <v>512</v>
      </c>
      <c r="B26" s="743" t="s">
        <v>304</v>
      </c>
      <c r="C26" s="744"/>
      <c r="D26" s="266">
        <v>5000</v>
      </c>
      <c r="E26" s="267">
        <v>0</v>
      </c>
      <c r="F26" s="267">
        <v>5000</v>
      </c>
      <c r="G26" s="267">
        <v>0</v>
      </c>
      <c r="H26" s="267">
        <v>0</v>
      </c>
      <c r="I26" s="219"/>
      <c r="J26" s="220"/>
      <c r="K26" s="220"/>
    </row>
    <row r="27" spans="1:11" s="221" customFormat="1" ht="11.45" customHeight="1" thickBot="1" x14ac:dyDescent="0.25">
      <c r="A27" s="272">
        <v>512</v>
      </c>
      <c r="B27" s="273">
        <v>300</v>
      </c>
      <c r="C27" s="274" t="s">
        <v>305</v>
      </c>
      <c r="D27" s="275">
        <v>5000</v>
      </c>
      <c r="E27" s="249"/>
      <c r="F27" s="250">
        <v>5000</v>
      </c>
      <c r="G27" s="250"/>
      <c r="H27" s="251"/>
      <c r="I27" s="219"/>
      <c r="J27" s="220"/>
      <c r="K27" s="220"/>
    </row>
    <row r="28" spans="1:11" s="221" customFormat="1" ht="11.45" customHeight="1" thickBot="1" x14ac:dyDescent="0.25">
      <c r="A28" s="265">
        <v>513</v>
      </c>
      <c r="B28" s="743" t="s">
        <v>306</v>
      </c>
      <c r="C28" s="744"/>
      <c r="D28" s="266">
        <v>3000</v>
      </c>
      <c r="E28" s="267">
        <v>0</v>
      </c>
      <c r="F28" s="267">
        <v>3000</v>
      </c>
      <c r="G28" s="267">
        <v>0</v>
      </c>
      <c r="H28" s="267">
        <v>0</v>
      </c>
      <c r="I28" s="219"/>
      <c r="J28" s="220"/>
      <c r="K28" s="220"/>
    </row>
    <row r="29" spans="1:11" s="221" customFormat="1" ht="11.45" customHeight="1" thickBot="1" x14ac:dyDescent="0.25">
      <c r="A29" s="272">
        <v>513</v>
      </c>
      <c r="B29" s="273">
        <v>300</v>
      </c>
      <c r="C29" s="274" t="s">
        <v>307</v>
      </c>
      <c r="D29" s="275">
        <v>3000</v>
      </c>
      <c r="E29" s="249"/>
      <c r="F29" s="250">
        <v>3000</v>
      </c>
      <c r="G29" s="250"/>
      <c r="H29" s="251"/>
      <c r="I29" s="219"/>
      <c r="J29" s="220"/>
      <c r="K29" s="220"/>
    </row>
    <row r="30" spans="1:11" s="221" customFormat="1" ht="11.45" customHeight="1" thickBot="1" x14ac:dyDescent="0.25">
      <c r="A30" s="265">
        <v>518</v>
      </c>
      <c r="B30" s="743" t="s">
        <v>308</v>
      </c>
      <c r="C30" s="744"/>
      <c r="D30" s="266">
        <v>568000</v>
      </c>
      <c r="E30" s="267">
        <v>100000</v>
      </c>
      <c r="F30" s="267">
        <v>468000</v>
      </c>
      <c r="G30" s="267">
        <v>0</v>
      </c>
      <c r="H30" s="267">
        <v>0</v>
      </c>
      <c r="I30" s="219"/>
      <c r="J30" s="220"/>
      <c r="K30" s="220"/>
    </row>
    <row r="31" spans="1:11" s="221" customFormat="1" ht="11.45" customHeight="1" x14ac:dyDescent="0.2">
      <c r="A31" s="272">
        <v>518</v>
      </c>
      <c r="B31" s="273">
        <v>310</v>
      </c>
      <c r="C31" s="274" t="s">
        <v>309</v>
      </c>
      <c r="D31" s="275">
        <v>45000</v>
      </c>
      <c r="E31" s="249"/>
      <c r="F31" s="250">
        <v>45000</v>
      </c>
      <c r="G31" s="250"/>
      <c r="H31" s="251"/>
      <c r="I31" s="219"/>
      <c r="J31" s="220"/>
      <c r="K31" s="220"/>
    </row>
    <row r="32" spans="1:11" s="221" customFormat="1" ht="11.45" customHeight="1" x14ac:dyDescent="0.2">
      <c r="A32" s="272">
        <v>518</v>
      </c>
      <c r="B32" s="273">
        <v>320</v>
      </c>
      <c r="C32" s="274" t="s">
        <v>310</v>
      </c>
      <c r="D32" s="275">
        <v>25000</v>
      </c>
      <c r="E32" s="249"/>
      <c r="F32" s="250">
        <v>25000</v>
      </c>
      <c r="G32" s="250"/>
      <c r="H32" s="251"/>
      <c r="I32" s="219"/>
      <c r="J32" s="220"/>
      <c r="K32" s="220"/>
    </row>
    <row r="33" spans="1:11" s="221" customFormat="1" ht="11.45" customHeight="1" x14ac:dyDescent="0.2">
      <c r="A33" s="272">
        <v>518</v>
      </c>
      <c r="B33" s="273">
        <v>330</v>
      </c>
      <c r="C33" s="274" t="s">
        <v>311</v>
      </c>
      <c r="D33" s="275">
        <v>1000</v>
      </c>
      <c r="E33" s="249"/>
      <c r="F33" s="250">
        <v>1000</v>
      </c>
      <c r="G33" s="250"/>
      <c r="H33" s="251"/>
      <c r="I33" s="219"/>
      <c r="J33" s="276"/>
      <c r="K33" s="220"/>
    </row>
    <row r="34" spans="1:11" s="221" customFormat="1" ht="11.45" customHeight="1" x14ac:dyDescent="0.2">
      <c r="A34" s="272">
        <v>518</v>
      </c>
      <c r="B34" s="273">
        <v>340</v>
      </c>
      <c r="C34" s="274" t="s">
        <v>312</v>
      </c>
      <c r="D34" s="275">
        <v>36000</v>
      </c>
      <c r="E34" s="249"/>
      <c r="F34" s="250">
        <v>36000</v>
      </c>
      <c r="G34" s="250"/>
      <c r="H34" s="251"/>
      <c r="I34" s="219"/>
      <c r="J34" s="220"/>
      <c r="K34" s="220"/>
    </row>
    <row r="35" spans="1:11" s="221" customFormat="1" ht="11.45" customHeight="1" x14ac:dyDescent="0.2">
      <c r="A35" s="272">
        <v>518</v>
      </c>
      <c r="B35" s="273">
        <v>350</v>
      </c>
      <c r="C35" s="274" t="s">
        <v>313</v>
      </c>
      <c r="D35" s="275">
        <v>30000</v>
      </c>
      <c r="E35" s="249"/>
      <c r="F35" s="250">
        <v>30000</v>
      </c>
      <c r="G35" s="250"/>
      <c r="H35" s="251"/>
      <c r="I35" s="219"/>
      <c r="J35" s="220"/>
      <c r="K35" s="220"/>
    </row>
    <row r="36" spans="1:11" s="221" customFormat="1" ht="11.45" customHeight="1" x14ac:dyDescent="0.2">
      <c r="A36" s="272">
        <v>518</v>
      </c>
      <c r="B36" s="273">
        <v>370</v>
      </c>
      <c r="C36" s="274" t="s">
        <v>314</v>
      </c>
      <c r="D36" s="275">
        <v>0</v>
      </c>
      <c r="E36" s="249"/>
      <c r="F36" s="250"/>
      <c r="G36" s="250"/>
      <c r="H36" s="251"/>
      <c r="I36" s="219"/>
      <c r="J36" s="220"/>
      <c r="K36" s="220"/>
    </row>
    <row r="37" spans="1:11" s="221" customFormat="1" ht="11.45" customHeight="1" x14ac:dyDescent="0.2">
      <c r="A37" s="272">
        <v>518</v>
      </c>
      <c r="B37" s="273">
        <v>400</v>
      </c>
      <c r="C37" s="274" t="s">
        <v>315</v>
      </c>
      <c r="D37" s="275">
        <v>15000</v>
      </c>
      <c r="E37" s="249"/>
      <c r="F37" s="250">
        <v>15000</v>
      </c>
      <c r="G37" s="250"/>
      <c r="H37" s="251"/>
      <c r="I37" s="219"/>
      <c r="J37" s="220"/>
      <c r="K37" s="220"/>
    </row>
    <row r="38" spans="1:11" s="221" customFormat="1" ht="11.45" customHeight="1" x14ac:dyDescent="0.2">
      <c r="A38" s="272">
        <v>518</v>
      </c>
      <c r="B38" s="273">
        <v>440</v>
      </c>
      <c r="C38" s="274" t="s">
        <v>316</v>
      </c>
      <c r="D38" s="275">
        <v>0</v>
      </c>
      <c r="E38" s="249"/>
      <c r="F38" s="250"/>
      <c r="G38" s="250"/>
      <c r="H38" s="251"/>
      <c r="I38" s="219"/>
      <c r="J38" s="220"/>
      <c r="K38" s="220"/>
    </row>
    <row r="39" spans="1:11" s="221" customFormat="1" ht="11.45" customHeight="1" x14ac:dyDescent="0.2">
      <c r="A39" s="272">
        <v>518</v>
      </c>
      <c r="B39" s="273">
        <v>450</v>
      </c>
      <c r="C39" s="274" t="s">
        <v>317</v>
      </c>
      <c r="D39" s="275">
        <v>16000</v>
      </c>
      <c r="E39" s="249"/>
      <c r="F39" s="250">
        <v>16000</v>
      </c>
      <c r="G39" s="250"/>
      <c r="H39" s="251"/>
      <c r="I39" s="219"/>
      <c r="J39" s="220"/>
      <c r="K39" s="220"/>
    </row>
    <row r="40" spans="1:11" s="221" customFormat="1" ht="11.45" customHeight="1" x14ac:dyDescent="0.2">
      <c r="A40" s="272">
        <v>518</v>
      </c>
      <c r="B40" s="273">
        <v>460</v>
      </c>
      <c r="C40" s="274" t="s">
        <v>318</v>
      </c>
      <c r="D40" s="275">
        <v>0</v>
      </c>
      <c r="E40" s="249"/>
      <c r="F40" s="250"/>
      <c r="G40" s="250"/>
      <c r="H40" s="251"/>
      <c r="I40" s="219"/>
      <c r="J40" s="220"/>
      <c r="K40" s="220"/>
    </row>
    <row r="41" spans="1:11" s="221" customFormat="1" ht="11.45" customHeight="1" x14ac:dyDescent="0.2">
      <c r="A41" s="272">
        <v>518</v>
      </c>
      <c r="B41" s="273">
        <v>470</v>
      </c>
      <c r="C41" s="274" t="s">
        <v>319</v>
      </c>
      <c r="D41" s="275">
        <v>100000</v>
      </c>
      <c r="E41" s="249"/>
      <c r="F41" s="250">
        <v>100000</v>
      </c>
      <c r="G41" s="250"/>
      <c r="H41" s="251"/>
      <c r="I41" s="219"/>
      <c r="J41" s="220"/>
      <c r="K41" s="220"/>
    </row>
    <row r="42" spans="1:11" s="221" customFormat="1" ht="11.45" customHeight="1" x14ac:dyDescent="0.2">
      <c r="A42" s="272">
        <v>518</v>
      </c>
      <c r="B42" s="273">
        <v>480</v>
      </c>
      <c r="C42" s="274" t="s">
        <v>320</v>
      </c>
      <c r="D42" s="275">
        <v>300000</v>
      </c>
      <c r="E42" s="249">
        <v>100000</v>
      </c>
      <c r="F42" s="250">
        <v>200000</v>
      </c>
      <c r="G42" s="250"/>
      <c r="H42" s="251"/>
      <c r="I42" s="219"/>
      <c r="J42" s="220"/>
      <c r="K42" s="220"/>
    </row>
    <row r="43" spans="1:11" s="221" customFormat="1" ht="11.45" customHeight="1" thickBot="1" x14ac:dyDescent="0.25">
      <c r="A43" s="277">
        <v>518</v>
      </c>
      <c r="B43" s="278">
        <v>520</v>
      </c>
      <c r="C43" s="279" t="s">
        <v>321</v>
      </c>
      <c r="D43" s="280">
        <v>0</v>
      </c>
      <c r="E43" s="249"/>
      <c r="F43" s="250"/>
      <c r="G43" s="250"/>
      <c r="H43" s="251"/>
      <c r="I43" s="219"/>
      <c r="J43" s="220"/>
      <c r="K43" s="220"/>
    </row>
    <row r="44" spans="1:11" s="221" customFormat="1" ht="11.45" customHeight="1" thickBot="1" x14ac:dyDescent="0.25">
      <c r="A44" s="281">
        <v>52</v>
      </c>
      <c r="B44" s="745" t="s">
        <v>467</v>
      </c>
      <c r="C44" s="746"/>
      <c r="D44" s="282">
        <v>4513000</v>
      </c>
      <c r="E44" s="283">
        <v>3904000</v>
      </c>
      <c r="F44" s="283">
        <v>609000</v>
      </c>
      <c r="G44" s="283">
        <v>0</v>
      </c>
      <c r="H44" s="283">
        <v>0</v>
      </c>
      <c r="I44" s="219"/>
      <c r="J44" s="220"/>
      <c r="K44" s="220"/>
    </row>
    <row r="45" spans="1:11" s="221" customFormat="1" ht="11.45" customHeight="1" thickBot="1" x14ac:dyDescent="0.25">
      <c r="A45" s="284">
        <v>521</v>
      </c>
      <c r="B45" s="732" t="s">
        <v>323</v>
      </c>
      <c r="C45" s="733"/>
      <c r="D45" s="285">
        <v>3250000</v>
      </c>
      <c r="E45" s="286">
        <v>2950000</v>
      </c>
      <c r="F45" s="286">
        <v>300000</v>
      </c>
      <c r="G45" s="286">
        <v>0</v>
      </c>
      <c r="H45" s="286">
        <v>0</v>
      </c>
      <c r="I45" s="219"/>
      <c r="J45" s="220"/>
      <c r="K45" s="220"/>
    </row>
    <row r="46" spans="1:11" s="221" customFormat="1" ht="11.45" customHeight="1" thickBot="1" x14ac:dyDescent="0.25">
      <c r="A46" s="287">
        <v>521</v>
      </c>
      <c r="B46" s="288"/>
      <c r="C46" s="289" t="s">
        <v>323</v>
      </c>
      <c r="D46" s="290">
        <v>3250000</v>
      </c>
      <c r="E46" s="249">
        <v>2950000</v>
      </c>
      <c r="F46" s="250">
        <v>300000</v>
      </c>
      <c r="G46" s="250"/>
      <c r="H46" s="251"/>
      <c r="I46" s="219"/>
      <c r="J46" s="220"/>
      <c r="K46" s="220"/>
    </row>
    <row r="47" spans="1:11" s="221" customFormat="1" ht="11.45" customHeight="1" thickBot="1" x14ac:dyDescent="0.25">
      <c r="A47" s="284">
        <v>524</v>
      </c>
      <c r="B47" s="732" t="s">
        <v>324</v>
      </c>
      <c r="C47" s="733"/>
      <c r="D47" s="285">
        <v>990000</v>
      </c>
      <c r="E47" s="286">
        <v>820000</v>
      </c>
      <c r="F47" s="286">
        <v>170000</v>
      </c>
      <c r="G47" s="286">
        <v>0</v>
      </c>
      <c r="H47" s="286">
        <v>0</v>
      </c>
      <c r="I47" s="219"/>
      <c r="J47" s="220"/>
      <c r="K47" s="220"/>
    </row>
    <row r="48" spans="1:11" s="221" customFormat="1" ht="11.45" customHeight="1" thickBot="1" x14ac:dyDescent="0.25">
      <c r="A48" s="287">
        <v>524</v>
      </c>
      <c r="B48" s="288"/>
      <c r="C48" s="289" t="s">
        <v>324</v>
      </c>
      <c r="D48" s="290">
        <v>990000</v>
      </c>
      <c r="E48" s="249">
        <v>820000</v>
      </c>
      <c r="F48" s="250">
        <v>170000</v>
      </c>
      <c r="G48" s="250"/>
      <c r="H48" s="251"/>
      <c r="I48" s="219"/>
      <c r="J48" s="220"/>
      <c r="K48" s="220"/>
    </row>
    <row r="49" spans="1:11" s="221" customFormat="1" ht="11.45" customHeight="1" thickBot="1" x14ac:dyDescent="0.25">
      <c r="A49" s="284">
        <v>525</v>
      </c>
      <c r="B49" s="732" t="s">
        <v>325</v>
      </c>
      <c r="C49" s="733"/>
      <c r="D49" s="285">
        <v>27000</v>
      </c>
      <c r="E49" s="286">
        <v>12000</v>
      </c>
      <c r="F49" s="286">
        <v>15000</v>
      </c>
      <c r="G49" s="286">
        <v>0</v>
      </c>
      <c r="H49" s="286">
        <v>0</v>
      </c>
      <c r="I49" s="219"/>
      <c r="J49" s="220"/>
      <c r="K49" s="220"/>
    </row>
    <row r="50" spans="1:11" s="221" customFormat="1" ht="11.45" customHeight="1" x14ac:dyDescent="0.2">
      <c r="A50" s="287">
        <v>525</v>
      </c>
      <c r="B50" s="288"/>
      <c r="C50" s="289" t="s">
        <v>325</v>
      </c>
      <c r="D50" s="290">
        <v>27000</v>
      </c>
      <c r="E50" s="249">
        <v>12000</v>
      </c>
      <c r="F50" s="250">
        <v>15000</v>
      </c>
      <c r="G50" s="250"/>
      <c r="H50" s="251"/>
      <c r="I50" s="219"/>
      <c r="J50" s="220"/>
      <c r="K50" s="220"/>
    </row>
    <row r="51" spans="1:11" s="221" customFormat="1" ht="11.45" customHeight="1" x14ac:dyDescent="0.2">
      <c r="A51" s="291">
        <v>527</v>
      </c>
      <c r="B51" s="747" t="s">
        <v>326</v>
      </c>
      <c r="C51" s="748"/>
      <c r="D51" s="292">
        <v>147000</v>
      </c>
      <c r="E51" s="293">
        <v>122000</v>
      </c>
      <c r="F51" s="293">
        <v>25000</v>
      </c>
      <c r="G51" s="293">
        <v>0</v>
      </c>
      <c r="H51" s="293">
        <v>0</v>
      </c>
      <c r="I51" s="219"/>
      <c r="J51" s="220"/>
      <c r="K51" s="220"/>
    </row>
    <row r="52" spans="1:11" s="221" customFormat="1" ht="11.45" customHeight="1" x14ac:dyDescent="0.2">
      <c r="A52" s="287">
        <v>527</v>
      </c>
      <c r="B52" s="288"/>
      <c r="C52" s="289" t="s">
        <v>327</v>
      </c>
      <c r="D52" s="290">
        <v>122000</v>
      </c>
      <c r="E52" s="249">
        <v>122000</v>
      </c>
      <c r="F52" s="250"/>
      <c r="G52" s="250"/>
      <c r="H52" s="251"/>
      <c r="I52" s="219"/>
      <c r="J52" s="220"/>
      <c r="K52" s="220"/>
    </row>
    <row r="53" spans="1:11" s="221" customFormat="1" ht="11.45" customHeight="1" x14ac:dyDescent="0.2">
      <c r="A53" s="287">
        <v>527</v>
      </c>
      <c r="B53" s="288">
        <v>400</v>
      </c>
      <c r="C53" s="289" t="s">
        <v>328</v>
      </c>
      <c r="D53" s="290">
        <v>8000</v>
      </c>
      <c r="E53" s="249"/>
      <c r="F53" s="250">
        <v>8000</v>
      </c>
      <c r="G53" s="250"/>
      <c r="H53" s="251"/>
      <c r="I53" s="219"/>
      <c r="J53" s="220"/>
      <c r="K53" s="220"/>
    </row>
    <row r="54" spans="1:11" s="221" customFormat="1" ht="11.45" customHeight="1" x14ac:dyDescent="0.2">
      <c r="A54" s="287">
        <v>527</v>
      </c>
      <c r="B54" s="288">
        <v>500</v>
      </c>
      <c r="C54" s="289" t="s">
        <v>329</v>
      </c>
      <c r="D54" s="290">
        <v>2000</v>
      </c>
      <c r="E54" s="249"/>
      <c r="F54" s="250">
        <v>2000</v>
      </c>
      <c r="G54" s="250"/>
      <c r="H54" s="251"/>
      <c r="I54" s="219"/>
      <c r="J54" s="220"/>
      <c r="K54" s="220"/>
    </row>
    <row r="55" spans="1:11" s="221" customFormat="1" ht="11.45" customHeight="1" thickBot="1" x14ac:dyDescent="0.25">
      <c r="A55" s="287">
        <v>527</v>
      </c>
      <c r="B55" s="288">
        <v>600</v>
      </c>
      <c r="C55" s="289" t="s">
        <v>330</v>
      </c>
      <c r="D55" s="290">
        <v>15000</v>
      </c>
      <c r="E55" s="249"/>
      <c r="F55" s="250">
        <v>15000</v>
      </c>
      <c r="G55" s="250"/>
      <c r="H55" s="251"/>
      <c r="I55" s="219"/>
      <c r="J55" s="220"/>
      <c r="K55" s="220"/>
    </row>
    <row r="56" spans="1:11" s="221" customFormat="1" ht="11.45" customHeight="1" thickBot="1" x14ac:dyDescent="0.25">
      <c r="A56" s="284">
        <v>528</v>
      </c>
      <c r="B56" s="732" t="s">
        <v>331</v>
      </c>
      <c r="C56" s="733"/>
      <c r="D56" s="285">
        <v>99000</v>
      </c>
      <c r="E56" s="286">
        <v>0</v>
      </c>
      <c r="F56" s="286">
        <v>99000</v>
      </c>
      <c r="G56" s="286">
        <v>0</v>
      </c>
      <c r="H56" s="286">
        <v>0</v>
      </c>
      <c r="I56" s="219"/>
      <c r="J56" s="220"/>
      <c r="K56" s="220"/>
    </row>
    <row r="57" spans="1:11" s="221" customFormat="1" ht="11.45" customHeight="1" thickBot="1" x14ac:dyDescent="0.25">
      <c r="A57" s="287">
        <v>528</v>
      </c>
      <c r="B57" s="288"/>
      <c r="C57" s="289" t="s">
        <v>331</v>
      </c>
      <c r="D57" s="290">
        <v>99000</v>
      </c>
      <c r="E57" s="249"/>
      <c r="F57" s="250">
        <v>99000</v>
      </c>
      <c r="G57" s="250"/>
      <c r="H57" s="251"/>
      <c r="I57" s="219"/>
      <c r="J57" s="220"/>
      <c r="K57" s="220"/>
    </row>
    <row r="58" spans="1:11" s="221" customFormat="1" ht="11.45" customHeight="1" thickBot="1" x14ac:dyDescent="0.25">
      <c r="A58" s="228">
        <v>53</v>
      </c>
      <c r="B58" s="737" t="s">
        <v>468</v>
      </c>
      <c r="C58" s="738"/>
      <c r="D58" s="229">
        <v>2000</v>
      </c>
      <c r="E58" s="230">
        <v>0</v>
      </c>
      <c r="F58" s="230">
        <v>2000</v>
      </c>
      <c r="G58" s="230">
        <v>0</v>
      </c>
      <c r="H58" s="230">
        <v>0</v>
      </c>
      <c r="I58" s="219"/>
      <c r="J58" s="220"/>
      <c r="K58" s="220"/>
    </row>
    <row r="59" spans="1:11" s="221" customFormat="1" ht="11.45" customHeight="1" thickBot="1" x14ac:dyDescent="0.25">
      <c r="A59" s="233">
        <v>538</v>
      </c>
      <c r="B59" s="739" t="s">
        <v>333</v>
      </c>
      <c r="C59" s="740"/>
      <c r="D59" s="234">
        <v>2000</v>
      </c>
      <c r="E59" s="259">
        <v>0</v>
      </c>
      <c r="F59" s="259">
        <v>2000</v>
      </c>
      <c r="G59" s="259">
        <v>0</v>
      </c>
      <c r="H59" s="259">
        <v>0</v>
      </c>
      <c r="I59" s="219"/>
      <c r="J59" s="220"/>
      <c r="K59" s="220"/>
    </row>
    <row r="60" spans="1:11" s="221" customFormat="1" ht="11.45" customHeight="1" thickBot="1" x14ac:dyDescent="0.25">
      <c r="A60" s="294">
        <v>538</v>
      </c>
      <c r="B60" s="295"/>
      <c r="C60" s="296" t="s">
        <v>333</v>
      </c>
      <c r="D60" s="297">
        <v>2000</v>
      </c>
      <c r="E60" s="249"/>
      <c r="F60" s="250">
        <v>2000</v>
      </c>
      <c r="G60" s="250"/>
      <c r="H60" s="251"/>
      <c r="I60" s="219"/>
      <c r="J60" s="220"/>
      <c r="K60" s="220"/>
    </row>
    <row r="61" spans="1:11" s="221" customFormat="1" ht="11.45" customHeight="1" thickBot="1" x14ac:dyDescent="0.25">
      <c r="A61" s="262">
        <v>54</v>
      </c>
      <c r="B61" s="741" t="s">
        <v>469</v>
      </c>
      <c r="C61" s="742"/>
      <c r="D61" s="263">
        <v>10000</v>
      </c>
      <c r="E61" s="264">
        <v>0</v>
      </c>
      <c r="F61" s="264">
        <v>10000</v>
      </c>
      <c r="G61" s="264">
        <v>0</v>
      </c>
      <c r="H61" s="264">
        <v>0</v>
      </c>
      <c r="I61" s="219"/>
      <c r="J61" s="220"/>
      <c r="K61" s="220"/>
    </row>
    <row r="62" spans="1:11" s="221" customFormat="1" ht="11.45" customHeight="1" thickBot="1" x14ac:dyDescent="0.25">
      <c r="A62" s="265">
        <v>541</v>
      </c>
      <c r="B62" s="743" t="s">
        <v>335</v>
      </c>
      <c r="C62" s="744"/>
      <c r="D62" s="266">
        <v>0</v>
      </c>
      <c r="E62" s="267">
        <v>0</v>
      </c>
      <c r="F62" s="267">
        <v>0</v>
      </c>
      <c r="G62" s="267">
        <v>0</v>
      </c>
      <c r="H62" s="267">
        <v>0</v>
      </c>
      <c r="I62" s="219"/>
      <c r="J62" s="220"/>
      <c r="K62" s="220"/>
    </row>
    <row r="63" spans="1:11" s="221" customFormat="1" ht="11.45" customHeight="1" thickBot="1" x14ac:dyDescent="0.25">
      <c r="A63" s="272">
        <v>541</v>
      </c>
      <c r="B63" s="273"/>
      <c r="C63" s="274" t="s">
        <v>335</v>
      </c>
      <c r="D63" s="275">
        <v>0</v>
      </c>
      <c r="E63" s="298"/>
      <c r="F63" s="299"/>
      <c r="G63" s="299"/>
      <c r="H63" s="300"/>
      <c r="I63" s="219"/>
      <c r="J63" s="220"/>
      <c r="K63" s="220"/>
    </row>
    <row r="64" spans="1:11" s="221" customFormat="1" ht="11.45" customHeight="1" thickBot="1" x14ac:dyDescent="0.25">
      <c r="A64" s="265">
        <v>542</v>
      </c>
      <c r="B64" s="743" t="s">
        <v>336</v>
      </c>
      <c r="C64" s="744"/>
      <c r="D64" s="266">
        <v>0</v>
      </c>
      <c r="E64" s="267">
        <v>0</v>
      </c>
      <c r="F64" s="267">
        <v>0</v>
      </c>
      <c r="G64" s="267">
        <v>0</v>
      </c>
      <c r="H64" s="267">
        <v>0</v>
      </c>
      <c r="I64" s="219"/>
      <c r="J64" s="220"/>
      <c r="K64" s="220"/>
    </row>
    <row r="65" spans="1:11" s="221" customFormat="1" ht="11.45" customHeight="1" thickBot="1" x14ac:dyDescent="0.25">
      <c r="A65" s="272">
        <v>542</v>
      </c>
      <c r="B65" s="273"/>
      <c r="C65" s="274" t="s">
        <v>336</v>
      </c>
      <c r="D65" s="275">
        <v>0</v>
      </c>
      <c r="E65" s="249"/>
      <c r="F65" s="250"/>
      <c r="G65" s="250"/>
      <c r="H65" s="251"/>
      <c r="I65" s="219"/>
      <c r="J65" s="220"/>
      <c r="K65" s="220"/>
    </row>
    <row r="66" spans="1:11" s="221" customFormat="1" ht="11.45" customHeight="1" thickBot="1" x14ac:dyDescent="0.25">
      <c r="A66" s="265">
        <v>547</v>
      </c>
      <c r="B66" s="743" t="s">
        <v>337</v>
      </c>
      <c r="C66" s="744"/>
      <c r="D66" s="266">
        <v>0</v>
      </c>
      <c r="E66" s="267">
        <v>0</v>
      </c>
      <c r="F66" s="267">
        <v>0</v>
      </c>
      <c r="G66" s="267">
        <v>0</v>
      </c>
      <c r="H66" s="267">
        <v>0</v>
      </c>
      <c r="I66" s="219"/>
      <c r="J66" s="220"/>
      <c r="K66" s="220"/>
    </row>
    <row r="67" spans="1:11" s="221" customFormat="1" ht="11.45" customHeight="1" x14ac:dyDescent="0.2">
      <c r="A67" s="272">
        <v>547</v>
      </c>
      <c r="B67" s="273"/>
      <c r="C67" s="274" t="s">
        <v>337</v>
      </c>
      <c r="D67" s="275">
        <v>0</v>
      </c>
      <c r="E67" s="249"/>
      <c r="F67" s="250"/>
      <c r="G67" s="250"/>
      <c r="H67" s="251"/>
      <c r="I67" s="219"/>
      <c r="J67" s="220"/>
      <c r="K67" s="220"/>
    </row>
    <row r="68" spans="1:11" s="221" customFormat="1" ht="11.45" customHeight="1" x14ac:dyDescent="0.2">
      <c r="A68" s="301">
        <v>549</v>
      </c>
      <c r="B68" s="749" t="s">
        <v>338</v>
      </c>
      <c r="C68" s="750"/>
      <c r="D68" s="302">
        <v>10000</v>
      </c>
      <c r="E68" s="303">
        <v>0</v>
      </c>
      <c r="F68" s="303">
        <v>10000</v>
      </c>
      <c r="G68" s="303">
        <v>0</v>
      </c>
      <c r="H68" s="303">
        <v>0</v>
      </c>
      <c r="I68" s="219"/>
      <c r="J68" s="220"/>
      <c r="K68" s="220"/>
    </row>
    <row r="69" spans="1:11" s="221" customFormat="1" ht="11.45" customHeight="1" thickBot="1" x14ac:dyDescent="0.25">
      <c r="A69" s="272">
        <v>549</v>
      </c>
      <c r="B69" s="273">
        <v>320</v>
      </c>
      <c r="C69" s="274" t="s">
        <v>339</v>
      </c>
      <c r="D69" s="275">
        <v>10000</v>
      </c>
      <c r="E69" s="249"/>
      <c r="F69" s="250">
        <v>10000</v>
      </c>
      <c r="G69" s="250"/>
      <c r="H69" s="251"/>
      <c r="I69" s="219"/>
      <c r="J69" s="220"/>
      <c r="K69" s="220"/>
    </row>
    <row r="70" spans="1:11" s="221" customFormat="1" ht="11.45" customHeight="1" thickBot="1" x14ac:dyDescent="0.25">
      <c r="A70" s="281">
        <v>55</v>
      </c>
      <c r="B70" s="745" t="s">
        <v>470</v>
      </c>
      <c r="C70" s="746"/>
      <c r="D70" s="282">
        <v>50000</v>
      </c>
      <c r="E70" s="283">
        <v>0</v>
      </c>
      <c r="F70" s="283">
        <v>50000</v>
      </c>
      <c r="G70" s="283">
        <v>0</v>
      </c>
      <c r="H70" s="283">
        <v>0</v>
      </c>
      <c r="I70" s="219"/>
      <c r="J70" s="220"/>
      <c r="K70" s="220"/>
    </row>
    <row r="71" spans="1:11" s="221" customFormat="1" ht="11.45" customHeight="1" thickBot="1" x14ac:dyDescent="0.25">
      <c r="A71" s="284">
        <v>551</v>
      </c>
      <c r="B71" s="732" t="s">
        <v>341</v>
      </c>
      <c r="C71" s="733"/>
      <c r="D71" s="285">
        <v>0</v>
      </c>
      <c r="E71" s="286">
        <v>0</v>
      </c>
      <c r="F71" s="286">
        <v>0</v>
      </c>
      <c r="G71" s="286">
        <v>0</v>
      </c>
      <c r="H71" s="286">
        <v>0</v>
      </c>
      <c r="I71" s="219"/>
      <c r="J71" s="220"/>
      <c r="K71" s="220"/>
    </row>
    <row r="72" spans="1:11" s="221" customFormat="1" ht="11.45" customHeight="1" thickBot="1" x14ac:dyDescent="0.25">
      <c r="A72" s="287">
        <v>551</v>
      </c>
      <c r="B72" s="288"/>
      <c r="C72" s="289" t="s">
        <v>341</v>
      </c>
      <c r="D72" s="290">
        <v>0</v>
      </c>
      <c r="E72" s="298">
        <v>0</v>
      </c>
      <c r="F72" s="299"/>
      <c r="G72" s="299"/>
      <c r="H72" s="300"/>
      <c r="I72" s="219"/>
      <c r="J72" s="220"/>
      <c r="K72" s="220"/>
    </row>
    <row r="73" spans="1:11" s="221" customFormat="1" ht="11.45" customHeight="1" thickBot="1" x14ac:dyDescent="0.25">
      <c r="A73" s="284">
        <v>556</v>
      </c>
      <c r="B73" s="732" t="s">
        <v>342</v>
      </c>
      <c r="C73" s="733"/>
      <c r="D73" s="285">
        <v>0</v>
      </c>
      <c r="E73" s="286">
        <v>0</v>
      </c>
      <c r="F73" s="286">
        <v>0</v>
      </c>
      <c r="G73" s="286">
        <v>0</v>
      </c>
      <c r="H73" s="286">
        <v>0</v>
      </c>
      <c r="I73" s="219"/>
      <c r="J73" s="220"/>
      <c r="K73" s="220"/>
    </row>
    <row r="74" spans="1:11" s="221" customFormat="1" ht="11.45" customHeight="1" x14ac:dyDescent="0.2">
      <c r="A74" s="287">
        <v>556</v>
      </c>
      <c r="B74" s="288"/>
      <c r="C74" s="289" t="s">
        <v>342</v>
      </c>
      <c r="D74" s="290">
        <v>0</v>
      </c>
      <c r="E74" s="298"/>
      <c r="F74" s="299"/>
      <c r="G74" s="299"/>
      <c r="H74" s="300"/>
      <c r="I74" s="219"/>
      <c r="J74" s="220"/>
      <c r="K74" s="220"/>
    </row>
    <row r="75" spans="1:11" s="221" customFormat="1" ht="11.45" customHeight="1" x14ac:dyDescent="0.2">
      <c r="A75" s="291">
        <v>558</v>
      </c>
      <c r="B75" s="747" t="s">
        <v>343</v>
      </c>
      <c r="C75" s="748"/>
      <c r="D75" s="292">
        <v>50000</v>
      </c>
      <c r="E75" s="293">
        <v>0</v>
      </c>
      <c r="F75" s="293">
        <v>50000</v>
      </c>
      <c r="G75" s="293">
        <v>0</v>
      </c>
      <c r="H75" s="293">
        <v>0</v>
      </c>
      <c r="I75" s="219"/>
      <c r="J75" s="220"/>
      <c r="K75" s="220"/>
    </row>
    <row r="76" spans="1:11" s="221" customFormat="1" ht="11.45" customHeight="1" x14ac:dyDescent="0.2">
      <c r="A76" s="304">
        <v>558</v>
      </c>
      <c r="B76" s="305">
        <v>300</v>
      </c>
      <c r="C76" s="306" t="s">
        <v>344</v>
      </c>
      <c r="D76" s="307">
        <v>50000</v>
      </c>
      <c r="E76" s="249"/>
      <c r="F76" s="250">
        <v>50000</v>
      </c>
      <c r="G76" s="250"/>
      <c r="H76" s="251"/>
      <c r="I76" s="219"/>
      <c r="J76" s="220"/>
      <c r="K76" s="220"/>
    </row>
    <row r="77" spans="1:11" s="221" customFormat="1" ht="11.45" customHeight="1" thickBot="1" x14ac:dyDescent="0.25">
      <c r="A77" s="308">
        <v>558</v>
      </c>
      <c r="B77" s="309">
        <v>330</v>
      </c>
      <c r="C77" s="310" t="s">
        <v>345</v>
      </c>
      <c r="D77" s="311">
        <v>0</v>
      </c>
      <c r="E77" s="249"/>
      <c r="F77" s="250"/>
      <c r="G77" s="250"/>
      <c r="H77" s="251"/>
      <c r="I77" s="219"/>
      <c r="J77" s="220"/>
      <c r="K77" s="220"/>
    </row>
    <row r="78" spans="1:11" s="221" customFormat="1" ht="11.45" customHeight="1" thickBot="1" x14ac:dyDescent="0.25">
      <c r="A78" s="228">
        <v>56</v>
      </c>
      <c r="B78" s="737" t="s">
        <v>471</v>
      </c>
      <c r="C78" s="738"/>
      <c r="D78" s="229">
        <v>0</v>
      </c>
      <c r="E78" s="230">
        <v>0</v>
      </c>
      <c r="F78" s="230">
        <v>0</v>
      </c>
      <c r="G78" s="230">
        <v>0</v>
      </c>
      <c r="H78" s="230">
        <v>0</v>
      </c>
      <c r="I78" s="219"/>
      <c r="J78" s="220"/>
      <c r="K78" s="220"/>
    </row>
    <row r="79" spans="1:11" s="221" customFormat="1" ht="11.45" customHeight="1" thickBot="1" x14ac:dyDescent="0.25">
      <c r="A79" s="233">
        <v>569</v>
      </c>
      <c r="B79" s="739" t="s">
        <v>347</v>
      </c>
      <c r="C79" s="740"/>
      <c r="D79" s="234">
        <v>0</v>
      </c>
      <c r="E79" s="259">
        <v>0</v>
      </c>
      <c r="F79" s="259">
        <v>0</v>
      </c>
      <c r="G79" s="259">
        <v>0</v>
      </c>
      <c r="H79" s="259">
        <v>0</v>
      </c>
      <c r="I79" s="219"/>
      <c r="J79" s="220"/>
      <c r="K79" s="220"/>
    </row>
    <row r="80" spans="1:11" s="221" customFormat="1" ht="11.45" customHeight="1" thickBot="1" x14ac:dyDescent="0.25">
      <c r="A80" s="294">
        <v>569</v>
      </c>
      <c r="B80" s="295"/>
      <c r="C80" s="296" t="s">
        <v>347</v>
      </c>
      <c r="D80" s="297">
        <v>0</v>
      </c>
      <c r="E80" s="249"/>
      <c r="F80" s="250"/>
      <c r="G80" s="250"/>
      <c r="H80" s="251"/>
      <c r="I80" s="219"/>
      <c r="J80" s="220"/>
      <c r="K80" s="220"/>
    </row>
    <row r="81" spans="1:11" s="221" customFormat="1" ht="11.45" customHeight="1" thickBot="1" x14ac:dyDescent="0.25">
      <c r="A81" s="262">
        <v>59</v>
      </c>
      <c r="B81" s="741" t="s">
        <v>472</v>
      </c>
      <c r="C81" s="742"/>
      <c r="D81" s="263">
        <v>0</v>
      </c>
      <c r="E81" s="264">
        <v>0</v>
      </c>
      <c r="F81" s="264">
        <v>0</v>
      </c>
      <c r="G81" s="264">
        <v>0</v>
      </c>
      <c r="H81" s="264">
        <v>0</v>
      </c>
      <c r="I81" s="219"/>
      <c r="J81" s="220"/>
      <c r="K81" s="220"/>
    </row>
    <row r="82" spans="1:11" s="221" customFormat="1" ht="11.45" customHeight="1" thickBot="1" x14ac:dyDescent="0.25">
      <c r="A82" s="265">
        <v>591</v>
      </c>
      <c r="B82" s="743" t="s">
        <v>349</v>
      </c>
      <c r="C82" s="744"/>
      <c r="D82" s="266">
        <v>0</v>
      </c>
      <c r="E82" s="267">
        <v>0</v>
      </c>
      <c r="F82" s="267">
        <v>0</v>
      </c>
      <c r="G82" s="267">
        <v>0</v>
      </c>
      <c r="H82" s="267">
        <v>0</v>
      </c>
      <c r="I82" s="219"/>
      <c r="J82" s="220"/>
      <c r="K82" s="220"/>
    </row>
    <row r="83" spans="1:11" s="221" customFormat="1" ht="11.45" customHeight="1" thickBot="1" x14ac:dyDescent="0.25">
      <c r="A83" s="268">
        <v>591</v>
      </c>
      <c r="B83" s="269">
        <v>300</v>
      </c>
      <c r="C83" s="270" t="s">
        <v>349</v>
      </c>
      <c r="D83" s="271">
        <v>0</v>
      </c>
      <c r="E83" s="312"/>
      <c r="F83" s="313"/>
      <c r="G83" s="313"/>
      <c r="H83" s="314"/>
      <c r="I83" s="219"/>
      <c r="J83" s="220"/>
      <c r="K83" s="220"/>
    </row>
    <row r="84" spans="1:11" s="221" customFormat="1" ht="11.45" customHeight="1" thickBot="1" x14ac:dyDescent="0.25">
      <c r="A84" s="265">
        <v>595</v>
      </c>
      <c r="B84" s="743" t="s">
        <v>350</v>
      </c>
      <c r="C84" s="744"/>
      <c r="D84" s="266">
        <v>0</v>
      </c>
      <c r="E84" s="267">
        <v>0</v>
      </c>
      <c r="F84" s="267">
        <v>0</v>
      </c>
      <c r="G84" s="267">
        <v>0</v>
      </c>
      <c r="H84" s="267">
        <v>0</v>
      </c>
      <c r="I84" s="219"/>
      <c r="J84" s="220"/>
      <c r="K84" s="220"/>
    </row>
    <row r="85" spans="1:11" s="221" customFormat="1" ht="11.45" customHeight="1" thickBot="1" x14ac:dyDescent="0.25">
      <c r="A85" s="315">
        <v>595</v>
      </c>
      <c r="B85" s="316">
        <v>300</v>
      </c>
      <c r="C85" s="317" t="s">
        <v>350</v>
      </c>
      <c r="D85" s="318">
        <v>0</v>
      </c>
      <c r="E85" s="256"/>
      <c r="F85" s="257"/>
      <c r="G85" s="257"/>
      <c r="H85" s="258"/>
      <c r="I85" s="219"/>
      <c r="J85" s="220"/>
      <c r="K85" s="220"/>
    </row>
    <row r="86" spans="1:11" s="221" customFormat="1" ht="11.45" customHeight="1" x14ac:dyDescent="0.2">
      <c r="A86" s="319"/>
      <c r="B86" s="319"/>
      <c r="C86" s="219"/>
      <c r="D86" s="320"/>
      <c r="E86" s="321"/>
      <c r="F86" s="321"/>
      <c r="G86" s="321"/>
      <c r="H86" s="321"/>
      <c r="I86" s="219"/>
      <c r="J86" s="220"/>
      <c r="K86" s="220"/>
    </row>
    <row r="87" spans="1:11" s="221" customFormat="1" ht="11.45" customHeight="1" x14ac:dyDescent="0.2">
      <c r="A87" s="319"/>
      <c r="B87" s="319"/>
      <c r="C87" s="219"/>
      <c r="D87" s="320"/>
      <c r="E87" s="321"/>
      <c r="F87" s="321"/>
      <c r="G87" s="321"/>
      <c r="H87" s="321"/>
      <c r="I87" s="219"/>
      <c r="J87" s="220"/>
      <c r="K87" s="220"/>
    </row>
    <row r="88" spans="1:11" s="221" customFormat="1" ht="11.45" customHeight="1" x14ac:dyDescent="0.2">
      <c r="A88" s="319"/>
      <c r="B88" s="319"/>
      <c r="C88" s="219"/>
      <c r="D88" s="320"/>
      <c r="E88" s="321"/>
      <c r="F88" s="321"/>
      <c r="G88" s="321"/>
      <c r="H88" s="321"/>
      <c r="I88" s="219"/>
      <c r="J88" s="220"/>
      <c r="K88" s="220"/>
    </row>
    <row r="89" spans="1:11" s="221" customFormat="1" ht="11.45" customHeight="1" x14ac:dyDescent="0.2">
      <c r="A89" s="322" t="s">
        <v>351</v>
      </c>
      <c r="B89" s="323"/>
      <c r="C89" s="324" t="s">
        <v>365</v>
      </c>
      <c r="D89" s="323" t="s">
        <v>353</v>
      </c>
      <c r="E89" s="325"/>
      <c r="F89" s="326" t="s">
        <v>354</v>
      </c>
      <c r="G89" s="327" t="s">
        <v>474</v>
      </c>
      <c r="J89" s="220"/>
      <c r="K89" s="220"/>
    </row>
    <row r="90" spans="1:11" ht="7.5" customHeight="1" x14ac:dyDescent="0.25"/>
    <row r="91" spans="1:11" s="221" customFormat="1" ht="11.45" customHeight="1" x14ac:dyDescent="0.2">
      <c r="A91" s="322" t="s">
        <v>355</v>
      </c>
      <c r="B91" s="323"/>
      <c r="C91" s="324" t="s">
        <v>365</v>
      </c>
      <c r="D91" s="323" t="s">
        <v>353</v>
      </c>
      <c r="E91" s="219"/>
      <c r="F91" s="219"/>
      <c r="G91" s="219"/>
      <c r="H91" s="219"/>
      <c r="I91" s="220"/>
      <c r="J91" s="220"/>
      <c r="K91" s="220"/>
    </row>
    <row r="92" spans="1:11" s="221" customFormat="1" ht="7.5" customHeight="1" x14ac:dyDescent="0.2">
      <c r="B92" s="220"/>
      <c r="C92" s="220"/>
      <c r="D92" s="220"/>
      <c r="E92" s="220"/>
      <c r="F92" s="220"/>
      <c r="G92" s="220"/>
      <c r="H92" s="220"/>
      <c r="I92" s="220"/>
      <c r="J92" s="220"/>
      <c r="K92" s="220"/>
    </row>
    <row r="93" spans="1:11" s="221" customFormat="1" ht="11.25" x14ac:dyDescent="0.2">
      <c r="A93" s="328" t="s">
        <v>356</v>
      </c>
      <c r="B93" s="220"/>
      <c r="C93" s="329" t="s">
        <v>357</v>
      </c>
      <c r="D93" s="220"/>
      <c r="E93" s="220"/>
      <c r="F93" s="220"/>
      <c r="G93" s="220"/>
      <c r="H93" s="220"/>
      <c r="I93" s="220"/>
      <c r="J93" s="220"/>
      <c r="K93" s="220"/>
    </row>
    <row r="94" spans="1:11" x14ac:dyDescent="0.25">
      <c r="A94" s="220"/>
      <c r="B94" s="220"/>
      <c r="C94" s="220"/>
      <c r="D94" s="220"/>
      <c r="E94" s="220"/>
      <c r="F94" s="220"/>
      <c r="G94" s="220"/>
      <c r="H94" s="220"/>
    </row>
  </sheetData>
  <protectedRanges>
    <protectedRange sqref="B70 C85:C88 B78 B81 C80 C83 C76:C77 C69" name="Oblast3_1"/>
    <protectedRange sqref="C5" name="Oblast2"/>
  </protectedRanges>
  <mergeCells count="1">
    <mergeCell ref="B2:G2"/>
  </mergeCells>
  <dataValidations count="2">
    <dataValidation type="list" allowBlank="1" showInputMessage="1" showErrorMessage="1" sqref="B2:G2" xr:uid="{00000000-0002-0000-1200-000000000000}">
      <formula1>Org</formula1>
    </dataValidation>
    <dataValidation type="list" allowBlank="1" showInputMessage="1" showErrorMessage="1" sqref="C91 C89" xr:uid="{00000000-0002-0000-12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L69"/>
  <sheetViews>
    <sheetView topLeftCell="A34" zoomScaleNormal="100" workbookViewId="0">
      <selection activeCell="J36" sqref="J36"/>
    </sheetView>
  </sheetViews>
  <sheetFormatPr defaultRowHeight="12.75" x14ac:dyDescent="0.2"/>
  <cols>
    <col min="1" max="1" width="8.5703125" customWidth="1"/>
    <col min="2" max="2" width="41.42578125" customWidth="1"/>
    <col min="3" max="3" width="24.28515625" customWidth="1"/>
    <col min="4" max="4" width="15.7109375" customWidth="1"/>
    <col min="5" max="5" width="14" customWidth="1"/>
    <col min="6" max="6" width="4.42578125" customWidth="1"/>
    <col min="7" max="7" width="8.5703125" customWidth="1"/>
    <col min="8" max="8" width="40" customWidth="1"/>
    <col min="9" max="9" width="24.28515625" customWidth="1"/>
    <col min="10" max="10" width="14.28515625" customWidth="1"/>
    <col min="11" max="11" width="14.140625" customWidth="1"/>
  </cols>
  <sheetData>
    <row r="1" spans="1:12" ht="17.25" thickTop="1" thickBot="1" x14ac:dyDescent="0.25">
      <c r="A1" s="1068" t="str">
        <f>IF('příjmy-paragraf'!A1=0," ",'příjmy-paragraf'!A1)</f>
        <v>Návrh rozpočtu města Nové Město pod Smrkem na rok 2023</v>
      </c>
      <c r="B1" s="1069"/>
      <c r="C1" s="1069"/>
      <c r="D1" s="1069"/>
      <c r="E1" s="1070"/>
      <c r="G1" s="1096" t="str">
        <f>IF('výdaje-paragraf'!A1=0," ",'výdaje-paragraf'!A1)</f>
        <v>Návrh rozpočtu města Nové Město pod Smrkem na rok 2023</v>
      </c>
      <c r="H1" s="1097"/>
      <c r="I1" s="1097"/>
      <c r="J1" s="1097"/>
      <c r="K1" s="1098"/>
    </row>
    <row r="2" spans="1:12" ht="15.75" thickTop="1" x14ac:dyDescent="0.25">
      <c r="A2" s="114" t="s">
        <v>36</v>
      </c>
      <c r="B2" s="108" t="s">
        <v>136</v>
      </c>
      <c r="C2" s="109"/>
      <c r="D2" s="112" t="str">
        <f>IF('příjmy-paragraf'!F2=0," ",'příjmy-paragraf'!F2)</f>
        <v>rok 2023</v>
      </c>
      <c r="E2" s="112" t="str">
        <f>IF('příjmy-paragraf'!F2=0," ",'příjmy-paragraf'!F2)</f>
        <v>rok 2023</v>
      </c>
      <c r="G2" s="114" t="s">
        <v>117</v>
      </c>
      <c r="H2" s="108" t="s">
        <v>136</v>
      </c>
      <c r="I2" s="109"/>
      <c r="J2" s="112" t="str">
        <f>IF('výdaje-paragraf'!F2=0," ",'výdaje-paragraf'!F2)</f>
        <v>rok 2023</v>
      </c>
      <c r="K2" s="112" t="str">
        <f>IF('výdaje-paragraf'!F2=0," ",'výdaje-paragraf'!F2)</f>
        <v>rok 2023</v>
      </c>
    </row>
    <row r="3" spans="1:12" ht="13.5" thickBot="1" x14ac:dyDescent="0.25">
      <c r="A3" s="110" t="s">
        <v>71</v>
      </c>
      <c r="B3" s="111" t="s">
        <v>72</v>
      </c>
      <c r="C3" s="111" t="s">
        <v>104</v>
      </c>
      <c r="D3" s="113" t="s">
        <v>116</v>
      </c>
      <c r="E3" s="123" t="s">
        <v>118</v>
      </c>
      <c r="G3" s="110" t="s">
        <v>71</v>
      </c>
      <c r="H3" s="111" t="s">
        <v>72</v>
      </c>
      <c r="I3" s="111" t="s">
        <v>104</v>
      </c>
      <c r="J3" s="113" t="s">
        <v>116</v>
      </c>
      <c r="K3" s="123" t="s">
        <v>118</v>
      </c>
    </row>
    <row r="4" spans="1:12" ht="13.5" thickTop="1" x14ac:dyDescent="0.2">
      <c r="A4" s="483" t="str">
        <f>IF('příjmy-paragraf'!A4=0," ",'příjmy-paragraf'!A4)</f>
        <v>111x</v>
      </c>
      <c r="B4" s="484" t="str">
        <f>IF('příjmy-paragraf'!B4=0," ",'příjmy-paragraf'!B4)</f>
        <v>daň z příjmů fyzických osob</v>
      </c>
      <c r="C4" s="485" t="str">
        <f>IF('příjmy-paragraf'!C4=0," ",'příjmy-paragraf'!C4)</f>
        <v xml:space="preserve"> </v>
      </c>
      <c r="D4" s="488">
        <f>IF('příjmy-paragraf'!F4=0," ",'příjmy-paragraf'!F4)</f>
        <v>14500000</v>
      </c>
      <c r="E4" s="489"/>
      <c r="F4" s="104"/>
      <c r="G4" s="524">
        <f>IF('výdaje-paragraf'!A4=0," ",'výdaje-paragraf'!A4)</f>
        <v>1014</v>
      </c>
      <c r="H4" s="525" t="str">
        <f>IF('výdaje-paragraf'!B4=0," ",'výdaje-paragraf'!B4)</f>
        <v>ozdrav. hosp. zvířat</v>
      </c>
      <c r="I4" s="525" t="str">
        <f>IF('výdaje-paragraf'!C4=0," ",'výdaje-paragraf'!C4)</f>
        <v>útulek Hajniště</v>
      </c>
      <c r="J4" s="529">
        <f>IF('výdaje-paragraf'!F4=0," ",'výdaje-paragraf'!F4)</f>
        <v>200000</v>
      </c>
      <c r="K4" s="530"/>
      <c r="L4" s="104"/>
    </row>
    <row r="5" spans="1:12" x14ac:dyDescent="0.2">
      <c r="A5" s="490" t="str">
        <f>IF('příjmy-paragraf'!A5=0," ",'příjmy-paragraf'!A5)</f>
        <v>112x</v>
      </c>
      <c r="B5" s="491" t="str">
        <f>IF('příjmy-paragraf'!B5=0," ",'příjmy-paragraf'!B5)</f>
        <v>daň z příjmů právnických osob</v>
      </c>
      <c r="C5" s="492" t="str">
        <f>IF('příjmy-paragraf'!C5=0," ",'příjmy-paragraf'!C5)</f>
        <v xml:space="preserve"> </v>
      </c>
      <c r="D5" s="495">
        <f>IF('příjmy-paragraf'!F5=0," ",'příjmy-paragraf'!F5)</f>
        <v>19700000</v>
      </c>
      <c r="E5" s="496"/>
      <c r="F5" s="104"/>
      <c r="G5" s="564">
        <f>IF('výdaje-paragraf'!A5=0," ",'výdaje-paragraf'!A5)</f>
        <v>1031</v>
      </c>
      <c r="H5" s="550" t="str">
        <f>IF('výdaje-paragraf'!B5=0," ",'výdaje-paragraf'!B5)</f>
        <v>pěstební činnost</v>
      </c>
      <c r="I5" s="550" t="str">
        <f>IF('výdaje-paragraf'!C5=0," ",'výdaje-paragraf'!C5)</f>
        <v>les</v>
      </c>
      <c r="J5" s="552">
        <f>IF('výdaje-paragraf'!F5=0," ",'výdaje-paragraf'!F5)</f>
        <v>356000</v>
      </c>
      <c r="K5" s="552" t="str">
        <f>IF('výdaje-paragraf'!G5=0," ",'výdaje-paragraf'!G5)</f>
        <v xml:space="preserve"> </v>
      </c>
      <c r="L5" s="104"/>
    </row>
    <row r="6" spans="1:12" x14ac:dyDescent="0.2">
      <c r="A6" s="497" t="str">
        <f>IF('příjmy-paragraf'!A6=0," ",'příjmy-paragraf'!A6)</f>
        <v>121x</v>
      </c>
      <c r="B6" s="498" t="str">
        <f>IF('příjmy-paragraf'!B6=0," ",'příjmy-paragraf'!B6)</f>
        <v>daň z přidané hodnoty</v>
      </c>
      <c r="C6" s="499" t="str">
        <f>IF('příjmy-paragraf'!C6=0," ",'příjmy-paragraf'!C6)</f>
        <v xml:space="preserve"> </v>
      </c>
      <c r="D6" s="502">
        <f>IF('příjmy-paragraf'!F6=0," ",'příjmy-paragraf'!F6)</f>
        <v>39400000</v>
      </c>
      <c r="E6" s="503"/>
      <c r="F6" s="104"/>
      <c r="G6" s="524">
        <f>IF('výdaje-paragraf'!A6=0," ",'výdaje-paragraf'!A6)</f>
        <v>2212</v>
      </c>
      <c r="H6" s="533" t="str">
        <f>IF('výdaje-paragraf'!B6=0," ",'výdaje-paragraf'!B6)</f>
        <v>silnice</v>
      </c>
      <c r="I6" s="533" t="str">
        <f>IF('výdaje-paragraf'!C6=0," ",'výdaje-paragraf'!C6)</f>
        <v>komunikace</v>
      </c>
      <c r="J6" s="536">
        <f>IF('výdaje-paragraf'!F6=0," ",'výdaje-paragraf'!F6)</f>
        <v>700000</v>
      </c>
      <c r="K6" s="536" t="str">
        <f>IF('výdaje-paragraf'!G6=0," ",'výdaje-paragraf'!G6)</f>
        <v xml:space="preserve"> </v>
      </c>
      <c r="L6" s="104"/>
    </row>
    <row r="7" spans="1:12" x14ac:dyDescent="0.2">
      <c r="A7" s="490">
        <f>IF('příjmy-paragraf'!A7=0," ",'příjmy-paragraf'!A7)</f>
        <v>1511</v>
      </c>
      <c r="B7" s="491" t="str">
        <f>IF('příjmy-paragraf'!B7=0," ",'příjmy-paragraf'!B7)</f>
        <v>daň z nemovitých věcí</v>
      </c>
      <c r="C7" s="492" t="str">
        <f>IF('příjmy-paragraf'!C7=0," ",'příjmy-paragraf'!C7)</f>
        <v xml:space="preserve"> </v>
      </c>
      <c r="D7" s="495">
        <f>IF('příjmy-paragraf'!F7=0," ",'příjmy-paragraf'!F7)</f>
        <v>1200000</v>
      </c>
      <c r="E7" s="496"/>
      <c r="F7" s="104"/>
      <c r="G7" s="564">
        <f>IF('výdaje-paragraf'!A7=0," ",'výdaje-paragraf'!A7)</f>
        <v>2292</v>
      </c>
      <c r="H7" s="550" t="str">
        <f>IF('výdaje-paragraf'!B7=0," ",'výdaje-paragraf'!B7)</f>
        <v xml:space="preserve">dopravní obslužnost </v>
      </c>
      <c r="I7" s="550" t="str">
        <f>IF('výdaje-paragraf'!C7=0," ",'výdaje-paragraf'!C7)</f>
        <v>dopravní obslužnost</v>
      </c>
      <c r="J7" s="552">
        <f>IF('výdaje-paragraf'!F7=0," ",'výdaje-paragraf'!F7)</f>
        <v>331000</v>
      </c>
      <c r="K7" s="552" t="str">
        <f>IF('výdaje-paragraf'!G7=0," ",'výdaje-paragraf'!G7)</f>
        <v xml:space="preserve"> </v>
      </c>
      <c r="L7" s="104"/>
    </row>
    <row r="8" spans="1:12" ht="15" x14ac:dyDescent="0.25">
      <c r="A8" s="954" t="str">
        <f>IF('příjmy-paragraf'!A8=0," ",'příjmy-paragraf'!A8)</f>
        <v xml:space="preserve"> </v>
      </c>
      <c r="B8" s="955" t="str">
        <f>IF('příjmy-paragraf'!B8=0," ",'příjmy-paragraf'!B8)</f>
        <v>Daně sdílené ze SR</v>
      </c>
      <c r="C8" s="956" t="str">
        <f>IF('příjmy-paragraf'!C8=0," ",'příjmy-paragraf'!C8)</f>
        <v xml:space="preserve"> </v>
      </c>
      <c r="D8" s="957" t="str">
        <f>IF('příjmy-paragraf'!F8=0," ",'příjmy-paragraf'!F8)</f>
        <v xml:space="preserve"> </v>
      </c>
      <c r="E8" s="958">
        <f>SUM(D4:D7)</f>
        <v>74800000</v>
      </c>
      <c r="F8" s="104"/>
      <c r="G8" s="524">
        <f>IF('výdaje-paragraf'!A8=0," ",'výdaje-paragraf'!A8)</f>
        <v>3111</v>
      </c>
      <c r="H8" s="533" t="str">
        <f>IF('výdaje-paragraf'!B8=0," ",'výdaje-paragraf'!B8)</f>
        <v>mateřské školy</v>
      </c>
      <c r="I8" s="533" t="str">
        <f>IF('výdaje-paragraf'!C8=0," ",'výdaje-paragraf'!C8)</f>
        <v>Mateřská škola</v>
      </c>
      <c r="J8" s="536">
        <f>IF('výdaje-paragraf'!F8=0," ",'výdaje-paragraf'!F8)</f>
        <v>1330000</v>
      </c>
      <c r="K8" s="536" t="str">
        <f>IF('výdaje-paragraf'!G8=0," ",'výdaje-paragraf'!G8)</f>
        <v xml:space="preserve"> </v>
      </c>
      <c r="L8" s="104"/>
    </row>
    <row r="9" spans="1:12" ht="12.75" customHeight="1" x14ac:dyDescent="0.2">
      <c r="A9" s="1071" t="str">
        <f>IF('příjmy-paragraf'!A9=0," ",'příjmy-paragraf'!A9)</f>
        <v>134x</v>
      </c>
      <c r="B9" s="1074" t="str">
        <f>IF('příjmy-paragraf'!B9=0," ",'příjmy-paragraf'!B9)</f>
        <v>místní poplatky z vybraných činností a služeb</v>
      </c>
      <c r="C9" s="625" t="str">
        <f>IF('příjmy-paragraf'!C9=0," ",'příjmy-paragraf'!C9)</f>
        <v>poplatek za psy</v>
      </c>
      <c r="D9" s="1077">
        <f>SUM(E9:E13)</f>
        <v>2131000</v>
      </c>
      <c r="E9" s="509">
        <f>IF('příjmy-paragraf'!G9=0," ",'příjmy-paragraf'!G9)</f>
        <v>65000</v>
      </c>
      <c r="F9" s="104"/>
      <c r="G9" s="564">
        <f>IF('výdaje-paragraf'!A9=0," ",'výdaje-paragraf'!A9)</f>
        <v>3113</v>
      </c>
      <c r="H9" s="550" t="str">
        <f>IF('výdaje-paragraf'!B9=0," ",'výdaje-paragraf'!B9)</f>
        <v>základní školy</v>
      </c>
      <c r="I9" s="550" t="str">
        <f>IF('výdaje-paragraf'!C9=0," ",'výdaje-paragraf'!C9)</f>
        <v>Základní škola</v>
      </c>
      <c r="J9" s="552">
        <f>IF('výdaje-paragraf'!F9=0," ",'výdaje-paragraf'!F9)</f>
        <v>2789000</v>
      </c>
      <c r="K9" s="552" t="str">
        <f>IF('výdaje-paragraf'!G9=0," ",'výdaje-paragraf'!G9)</f>
        <v xml:space="preserve"> </v>
      </c>
      <c r="L9" s="104"/>
    </row>
    <row r="10" spans="1:12" x14ac:dyDescent="0.2">
      <c r="A10" s="1072"/>
      <c r="B10" s="1075"/>
      <c r="C10" s="627" t="str">
        <f>IF('příjmy-paragraf'!C10=0," ",'příjmy-paragraf'!C10)</f>
        <v>poplatek z veřejného pros.</v>
      </c>
      <c r="D10" s="1077"/>
      <c r="E10" s="594">
        <f>IF('příjmy-paragraf'!G10=0," ",'příjmy-paragraf'!G10)</f>
        <v>15000</v>
      </c>
      <c r="F10" s="104"/>
      <c r="G10" s="524">
        <f>IF('výdaje-paragraf'!A10=0," ",'výdaje-paragraf'!A10)</f>
        <v>3231</v>
      </c>
      <c r="H10" s="533" t="str">
        <f>IF('výdaje-paragraf'!B10=0," ",'výdaje-paragraf'!B10)</f>
        <v>základní umělecké školy</v>
      </c>
      <c r="I10" s="533" t="str">
        <f>IF('výdaje-paragraf'!C10=0," ",'výdaje-paragraf'!C10)</f>
        <v>Základní umělecká škola</v>
      </c>
      <c r="J10" s="536">
        <f>IF('výdaje-paragraf'!F10=0," ",'výdaje-paragraf'!F10)</f>
        <v>340000</v>
      </c>
      <c r="K10" s="536" t="str">
        <f>IF('výdaje-paragraf'!G10=0," ",'výdaje-paragraf'!G10)</f>
        <v xml:space="preserve"> </v>
      </c>
      <c r="L10" s="104"/>
    </row>
    <row r="11" spans="1:12" x14ac:dyDescent="0.2">
      <c r="A11" s="1072"/>
      <c r="B11" s="1075"/>
      <c r="C11" s="627" t="str">
        <f>IF('příjmy-paragraf'!C11=0," ",'příjmy-paragraf'!C11)</f>
        <v>poplatek z pobytu</v>
      </c>
      <c r="D11" s="1077"/>
      <c r="E11" s="594">
        <f>IF('příjmy-paragraf'!G11=0," ",'příjmy-paragraf'!G11)</f>
        <v>150000</v>
      </c>
      <c r="F11" s="104"/>
      <c r="G11" s="564">
        <f>IF('výdaje-paragraf'!A11=0," ",'výdaje-paragraf'!A11)</f>
        <v>3314</v>
      </c>
      <c r="H11" s="550" t="str">
        <f>IF('výdaje-paragraf'!B11=0," ",'výdaje-paragraf'!B11)</f>
        <v>činnosti knihovnické</v>
      </c>
      <c r="I11" s="550" t="str">
        <f>IF('výdaje-paragraf'!C11=0," ",'výdaje-paragraf'!C11)</f>
        <v>knihovna</v>
      </c>
      <c r="J11" s="552">
        <f>IF('výdaje-paragraf'!F11=0," ",'výdaje-paragraf'!F11)</f>
        <v>601000</v>
      </c>
      <c r="K11" s="552" t="str">
        <f>IF('výdaje-paragraf'!G11=0," ",'výdaje-paragraf'!G11)</f>
        <v xml:space="preserve"> </v>
      </c>
      <c r="L11" s="104"/>
    </row>
    <row r="12" spans="1:12" x14ac:dyDescent="0.2">
      <c r="A12" s="1072"/>
      <c r="B12" s="1075"/>
      <c r="C12" s="627" t="str">
        <f>IF('příjmy-paragraf'!C12=0," ",'příjmy-paragraf'!C12)</f>
        <v>poplatek ze vstupného</v>
      </c>
      <c r="D12" s="1077"/>
      <c r="E12" s="594">
        <f>IF('příjmy-paragraf'!G12=0," ",'příjmy-paragraf'!G12)</f>
        <v>1000</v>
      </c>
      <c r="F12" s="104"/>
      <c r="G12" s="524">
        <f>IF('výdaje-paragraf'!A12=0," ",'výdaje-paragraf'!A12)</f>
        <v>3315</v>
      </c>
      <c r="H12" s="533" t="str">
        <f>IF('výdaje-paragraf'!B12=0," ",'výdaje-paragraf'!B12)</f>
        <v>činnosti muzeí a galerií</v>
      </c>
      <c r="I12" s="533" t="str">
        <f>IF('výdaje-paragraf'!C12=0," ",'výdaje-paragraf'!C12)</f>
        <v>muzeum</v>
      </c>
      <c r="J12" s="536">
        <f>IF('výdaje-paragraf'!F12=0," ",'výdaje-paragraf'!F12)</f>
        <v>33000</v>
      </c>
      <c r="K12" s="536" t="str">
        <f>IF('výdaje-paragraf'!G12=0," ",'výdaje-paragraf'!G12)</f>
        <v xml:space="preserve"> </v>
      </c>
      <c r="L12" s="104"/>
    </row>
    <row r="13" spans="1:12" x14ac:dyDescent="0.2">
      <c r="A13" s="1073"/>
      <c r="B13" s="1076"/>
      <c r="C13" s="626" t="str">
        <f>IF('příjmy-paragraf'!C13=0," ",'příjmy-paragraf'!C13)</f>
        <v>poplatek za odpad</v>
      </c>
      <c r="D13" s="1077"/>
      <c r="E13" s="518">
        <f>IF('příjmy-paragraf'!G13=0," ",'příjmy-paragraf'!G13)</f>
        <v>1900000</v>
      </c>
      <c r="F13" s="104"/>
      <c r="G13" s="564">
        <f>IF('výdaje-paragraf'!A13=0," ",'výdaje-paragraf'!A13)</f>
        <v>3341</v>
      </c>
      <c r="H13" s="550" t="str">
        <f>IF('výdaje-paragraf'!B13=0," ",'výdaje-paragraf'!B13)</f>
        <v>rozhlas a televize</v>
      </c>
      <c r="I13" s="550" t="str">
        <f>IF('výdaje-paragraf'!C13=0," ",'výdaje-paragraf'!C13)</f>
        <v>rozhlas</v>
      </c>
      <c r="J13" s="552">
        <f>IF('výdaje-paragraf'!F13=0," ",'výdaje-paragraf'!F13)</f>
        <v>100000</v>
      </c>
      <c r="K13" s="552" t="str">
        <f>IF('výdaje-paragraf'!G13=0," ",'výdaje-paragraf'!G13)</f>
        <v xml:space="preserve"> </v>
      </c>
      <c r="L13" s="104"/>
    </row>
    <row r="14" spans="1:12" x14ac:dyDescent="0.2">
      <c r="A14" s="490">
        <f>IF('příjmy-paragraf'!A14=0," ",'příjmy-paragraf'!A14)</f>
        <v>1361</v>
      </c>
      <c r="B14" s="491" t="str">
        <f>IF('příjmy-paragraf'!B14=0," ",'příjmy-paragraf'!B14)</f>
        <v>správní poplatky</v>
      </c>
      <c r="C14" s="492" t="str">
        <f>IF('příjmy-paragraf'!C14=0," ",'příjmy-paragraf'!C14)</f>
        <v xml:space="preserve"> </v>
      </c>
      <c r="D14" s="495">
        <f>IF('příjmy-paragraf'!F14=0," ",'příjmy-paragraf'!F14)</f>
        <v>100000</v>
      </c>
      <c r="E14" s="496"/>
      <c r="F14" s="104"/>
      <c r="G14" s="524">
        <f>IF('výdaje-paragraf'!A14=0," ",'výdaje-paragraf'!A14)</f>
        <v>3399</v>
      </c>
      <c r="H14" s="533" t="str">
        <f>IF('výdaje-paragraf'!B14=0," ",'výdaje-paragraf'!B14)</f>
        <v>ostatní záležitosti kultury</v>
      </c>
      <c r="I14" s="533" t="str">
        <f>IF('výdaje-paragraf'!C14=0," ",'výdaje-paragraf'!C14)</f>
        <v>SPOZ, kultura, ples</v>
      </c>
      <c r="J14" s="536">
        <f>IF('výdaje-paragraf'!F14=0," ",'výdaje-paragraf'!F14)</f>
        <v>500000</v>
      </c>
      <c r="K14" s="536" t="str">
        <f>IF('výdaje-paragraf'!G14=0," ",'výdaje-paragraf'!G14)</f>
        <v xml:space="preserve"> </v>
      </c>
      <c r="L14" s="104"/>
    </row>
    <row r="15" spans="1:12" x14ac:dyDescent="0.2">
      <c r="A15" s="497">
        <f>IF('příjmy-paragraf'!A15=0," ",'příjmy-paragraf'!A15)</f>
        <v>1381</v>
      </c>
      <c r="B15" s="498" t="str">
        <f>IF('příjmy-paragraf'!B15=0," ",'příjmy-paragraf'!B15)</f>
        <v>daně, poplatky z hazardních her</v>
      </c>
      <c r="C15" s="499" t="str">
        <f>IF('příjmy-paragraf'!C15=0," ",'příjmy-paragraf'!C15)</f>
        <v xml:space="preserve"> </v>
      </c>
      <c r="D15" s="502">
        <f>IF('příjmy-paragraf'!F15=0," ",'příjmy-paragraf'!F15)</f>
        <v>400000</v>
      </c>
      <c r="E15" s="503"/>
      <c r="F15" s="104"/>
      <c r="G15" s="564">
        <f>IF('výdaje-paragraf'!A15=0," ",'výdaje-paragraf'!A15)</f>
        <v>3419</v>
      </c>
      <c r="H15" s="550" t="str">
        <f>IF('výdaje-paragraf'!B15=0," ",'výdaje-paragraf'!B15)</f>
        <v>ostatní sportovní činnost</v>
      </c>
      <c r="I15" s="550" t="str">
        <f>IF('výdaje-paragraf'!C15=0," ",'výdaje-paragraf'!C15)</f>
        <v>AFK</v>
      </c>
      <c r="J15" s="552">
        <f>IF('výdaje-paragraf'!F15=0," ",'výdaje-paragraf'!F15)</f>
        <v>450000</v>
      </c>
      <c r="K15" s="552" t="str">
        <f>IF('výdaje-paragraf'!G15=0," ",'výdaje-paragraf'!G15)</f>
        <v xml:space="preserve"> </v>
      </c>
      <c r="L15" s="104"/>
    </row>
    <row r="16" spans="1:12" x14ac:dyDescent="0.2">
      <c r="A16" s="490">
        <f>IF('příjmy-paragraf'!A16=0," ",'příjmy-paragraf'!A16)</f>
        <v>1385</v>
      </c>
      <c r="B16" s="491" t="str">
        <f>IF('příjmy-paragraf'!B16=0," ",'příjmy-paragraf'!B16)</f>
        <v>příjem z daně z technických her</v>
      </c>
      <c r="C16" s="492" t="str">
        <f>IF('příjmy-paragraf'!C16=0," ",'příjmy-paragraf'!C16)</f>
        <v xml:space="preserve"> </v>
      </c>
      <c r="D16" s="495">
        <f>IF('příjmy-paragraf'!F16=0," ",'příjmy-paragraf'!F16)</f>
        <v>2500000</v>
      </c>
      <c r="E16" s="496"/>
      <c r="F16" s="104"/>
      <c r="G16" s="524">
        <f>IF('výdaje-paragraf'!A16=0," ",'výdaje-paragraf'!A16)</f>
        <v>3421</v>
      </c>
      <c r="H16" s="533" t="str">
        <f>IF('výdaje-paragraf'!B16=0," ",'výdaje-paragraf'!B16)</f>
        <v xml:space="preserve">využití volného času dětí a mládeže </v>
      </c>
      <c r="I16" s="533" t="str">
        <f>IF('výdaje-paragraf'!C16=0," ",'výdaje-paragraf'!C16)</f>
        <v>ROROŠ</v>
      </c>
      <c r="J16" s="536">
        <f>IF('výdaje-paragraf'!F16=0," ",'výdaje-paragraf'!F16)</f>
        <v>892000</v>
      </c>
      <c r="K16" s="536" t="str">
        <f>IF('výdaje-paragraf'!G16=0," ",'výdaje-paragraf'!G16)</f>
        <v xml:space="preserve"> </v>
      </c>
      <c r="L16" s="104"/>
    </row>
    <row r="17" spans="1:12" ht="15" x14ac:dyDescent="0.25">
      <c r="A17" s="959"/>
      <c r="B17" s="955" t="str">
        <f>IF('příjmy-paragraf'!B17=0," ",'příjmy-paragraf'!B17)</f>
        <v>Místní daně</v>
      </c>
      <c r="C17" s="956" t="str">
        <f>IF('příjmy-paragraf'!C17=0," ",'příjmy-paragraf'!C17)</f>
        <v xml:space="preserve"> </v>
      </c>
      <c r="D17" s="957" t="str">
        <f>IF('příjmy-paragraf'!F17=0," ",'příjmy-paragraf'!F17)</f>
        <v xml:space="preserve"> </v>
      </c>
      <c r="E17" s="960">
        <f>SUM(D9:D16)</f>
        <v>5131000</v>
      </c>
      <c r="F17" s="104"/>
      <c r="G17" s="1050">
        <f>IF('výdaje-paragraf'!A17=0," ",'výdaje-paragraf'!A17)</f>
        <v>3429</v>
      </c>
      <c r="H17" s="1053" t="str">
        <f>IF('výdaje-paragraf'!B17=0," ",'výdaje-paragraf'!B17)</f>
        <v>ostatní zájmová činnost a rekreace</v>
      </c>
      <c r="I17" s="556" t="str">
        <f>IF('výdaje-paragraf'!C17=0," ",'výdaje-paragraf'!C17)</f>
        <v>SRC</v>
      </c>
      <c r="J17" s="1104">
        <f>SUM(K17:K20)</f>
        <v>6233000</v>
      </c>
      <c r="K17" s="640">
        <f>IF('výdaje-paragraf'!G17=0," ",'výdaje-paragraf'!G17)</f>
        <v>5884000</v>
      </c>
      <c r="L17" s="104"/>
    </row>
    <row r="18" spans="1:12" ht="15" x14ac:dyDescent="0.25">
      <c r="A18" s="497">
        <f>IF('příjmy-paragraf'!A18=0," ",'příjmy-paragraf'!A18)</f>
        <v>2412</v>
      </c>
      <c r="B18" s="498" t="str">
        <f>IF('příjmy-paragraf'!B18=0," ",'příjmy-paragraf'!B18)</f>
        <v>splátky půjček (UNITAS)</v>
      </c>
      <c r="C18" s="623" t="str">
        <f>IF('příjmy-paragraf'!C18=0," ",'příjmy-paragraf'!C18)</f>
        <v xml:space="preserve"> </v>
      </c>
      <c r="D18" s="502">
        <f>IF('příjmy-paragraf'!F18=0," ",'příjmy-paragraf'!F18)</f>
        <v>220000</v>
      </c>
      <c r="E18" s="850"/>
      <c r="F18" s="104"/>
      <c r="G18" s="1041"/>
      <c r="H18" s="1044"/>
      <c r="I18" s="639" t="str">
        <f>IF('výdaje-paragraf'!C18=0," ",'výdaje-paragraf'!C18)</f>
        <v>dotace Město</v>
      </c>
      <c r="J18" s="1038"/>
      <c r="K18" s="642">
        <f>IF('výdaje-paragraf'!G18=0," ",'výdaje-paragraf'!G18)</f>
        <v>200000</v>
      </c>
      <c r="L18" s="104"/>
    </row>
    <row r="19" spans="1:12" ht="15" x14ac:dyDescent="0.25">
      <c r="A19" s="961" t="str">
        <f>IF('příjmy-paragraf'!A19=0," ",'příjmy-paragraf'!A19)</f>
        <v xml:space="preserve"> </v>
      </c>
      <c r="B19" s="955" t="str">
        <f>IF('příjmy-paragraf'!B19=0," ",'příjmy-paragraf'!B19)</f>
        <v>Splátky půjček</v>
      </c>
      <c r="C19" s="962" t="str">
        <f>IF('příjmy-paragraf'!C19=0," ",'příjmy-paragraf'!C19)</f>
        <v xml:space="preserve"> </v>
      </c>
      <c r="D19" s="957" t="str">
        <f>IF('příjmy-paragraf'!F19=0," ",'příjmy-paragraf'!F19)</f>
        <v xml:space="preserve"> </v>
      </c>
      <c r="E19" s="957">
        <f>SUM(D18)</f>
        <v>220000</v>
      </c>
      <c r="F19" s="104"/>
      <c r="G19" s="1041"/>
      <c r="H19" s="1044"/>
      <c r="I19" s="639" t="str">
        <f>IF('výdaje-paragraf'!C19=0," ",'výdaje-paragraf'!C19)</f>
        <v>3d-3z-3p</v>
      </c>
      <c r="J19" s="1038"/>
      <c r="K19" s="642">
        <f>IF('výdaje-paragraf'!G19=0," ",'výdaje-paragraf'!G19)</f>
        <v>50000</v>
      </c>
      <c r="L19" s="104"/>
    </row>
    <row r="20" spans="1:12" x14ac:dyDescent="0.2">
      <c r="A20" s="497">
        <f>IF('příjmy-paragraf'!A20=0," ",'příjmy-paragraf'!A20)</f>
        <v>4112</v>
      </c>
      <c r="B20" s="624" t="str">
        <f>IF('příjmy-paragraf'!B20=0," ",'příjmy-paragraf'!B20)</f>
        <v>neinvestiční přijaté transfery ze SR</v>
      </c>
      <c r="C20" s="499" t="str">
        <f>IF('příjmy-paragraf'!C20=0," ",'příjmy-paragraf'!C20)</f>
        <v>výkon státní správy</v>
      </c>
      <c r="D20" s="502">
        <f>IF('příjmy-paragraf'!F20=0," ",'příjmy-paragraf'!F20)</f>
        <v>2673500</v>
      </c>
      <c r="E20" s="589"/>
      <c r="F20" s="104"/>
      <c r="G20" s="1042"/>
      <c r="H20" s="1045"/>
      <c r="I20" s="565" t="str">
        <f>IF('výdaje-paragraf'!C20=0," ",'výdaje-paragraf'!C20)</f>
        <v>členské příspěvky</v>
      </c>
      <c r="J20" s="1039"/>
      <c r="K20" s="641">
        <f>IF('výdaje-paragraf'!G20=0," ",'výdaje-paragraf'!G20)</f>
        <v>99000</v>
      </c>
      <c r="L20" s="104"/>
    </row>
    <row r="21" spans="1:12" x14ac:dyDescent="0.2">
      <c r="A21" s="1046">
        <f>IF('příjmy-paragraf'!A21=0," ",'příjmy-paragraf'!A21)</f>
        <v>4116</v>
      </c>
      <c r="B21" s="1048" t="str">
        <f>IF('příjmy-paragraf'!B21=0," ",'příjmy-paragraf'!B21)</f>
        <v>ostatní neinvestiční přijaté dotace ze SR</v>
      </c>
      <c r="C21" s="629" t="str">
        <f>IF('příjmy-paragraf'!C21=0," ",'příjmy-paragraf'!C21)</f>
        <v>terénní pracovník</v>
      </c>
      <c r="D21" s="1035">
        <f>SUM(E21:E25)</f>
        <v>7024495</v>
      </c>
      <c r="E21" s="506">
        <f>IF('příjmy-paragraf'!G21=0," ",'příjmy-paragraf'!G21)</f>
        <v>300000</v>
      </c>
      <c r="F21" s="104"/>
      <c r="G21" s="524">
        <f>IF('výdaje-paragraf'!A21=0," ",'výdaje-paragraf'!A21)</f>
        <v>3612</v>
      </c>
      <c r="H21" s="533" t="str">
        <f>IF('výdaje-paragraf'!B21=0," ",'výdaje-paragraf'!B21)</f>
        <v>bytové hospodářství</v>
      </c>
      <c r="I21" s="533" t="str">
        <f>IF('výdaje-paragraf'!C21=0," ",'výdaje-paragraf'!C21)</f>
        <v>bytová správa</v>
      </c>
      <c r="J21" s="536">
        <f>IF('výdaje-paragraf'!F21=0," ",'výdaje-paragraf'!F21)</f>
        <v>24445000</v>
      </c>
      <c r="K21" s="536" t="str">
        <f>IF('výdaje-paragraf'!G21=0," ",'výdaje-paragraf'!G21)</f>
        <v xml:space="preserve"> </v>
      </c>
      <c r="L21" s="104"/>
    </row>
    <row r="22" spans="1:12" x14ac:dyDescent="0.2">
      <c r="A22" s="1078"/>
      <c r="B22" s="1079"/>
      <c r="C22" s="631" t="str">
        <f>IF('příjmy-paragraf'!C22=0," ",'příjmy-paragraf'!C22)</f>
        <v>APK</v>
      </c>
      <c r="D22" s="1082"/>
      <c r="E22" s="515">
        <f>IF('příjmy-paragraf'!G22=0," ",'příjmy-paragraf'!G22)</f>
        <v>600000</v>
      </c>
      <c r="F22" s="104"/>
      <c r="G22" s="564">
        <f>IF('výdaje-paragraf'!A22=0," ",'výdaje-paragraf'!A22)</f>
        <v>3613</v>
      </c>
      <c r="H22" s="550" t="str">
        <f>IF('výdaje-paragraf'!B22=0," ",'výdaje-paragraf'!B22)</f>
        <v>nebytové hospodářství</v>
      </c>
      <c r="I22" s="550" t="str">
        <f>IF('výdaje-paragraf'!C22=0," ",'výdaje-paragraf'!C22)</f>
        <v>budovy</v>
      </c>
      <c r="J22" s="552">
        <f>IF('výdaje-paragraf'!F22=0," ",'výdaje-paragraf'!F22)</f>
        <v>2290000</v>
      </c>
      <c r="K22" s="552" t="str">
        <f>IF('výdaje-paragraf'!G22=0," ",'výdaje-paragraf'!G22)</f>
        <v xml:space="preserve"> </v>
      </c>
      <c r="L22" s="104"/>
    </row>
    <row r="23" spans="1:12" x14ac:dyDescent="0.2">
      <c r="A23" s="1041"/>
      <c r="B23" s="1080"/>
      <c r="C23" s="631" t="str">
        <f>IF('příjmy-paragraf'!C23=0," ",'příjmy-paragraf'!C23)</f>
        <v>sociální práce</v>
      </c>
      <c r="D23" s="1083"/>
      <c r="E23" s="515">
        <f>IF('příjmy-paragraf'!G23=0," ",'příjmy-paragraf'!G23)</f>
        <v>300000</v>
      </c>
      <c r="F23" s="104"/>
      <c r="G23" s="524">
        <f>IF('výdaje-paragraf'!A23=0," ",'výdaje-paragraf'!A23)</f>
        <v>3631</v>
      </c>
      <c r="H23" s="533" t="str">
        <f>IF('výdaje-paragraf'!B23=0," ",'výdaje-paragraf'!B23)</f>
        <v>veřejné osvětlení</v>
      </c>
      <c r="I23" s="533" t="str">
        <f>IF('výdaje-paragraf'!C23=0," ",'výdaje-paragraf'!C23)</f>
        <v>veřejné osvětlení</v>
      </c>
      <c r="J23" s="536">
        <f>IF('výdaje-paragraf'!F23=0," ",'výdaje-paragraf'!F23)</f>
        <v>1300000</v>
      </c>
      <c r="K23" s="536" t="str">
        <f>IF('výdaje-paragraf'!G23=0," ",'výdaje-paragraf'!G23)</f>
        <v xml:space="preserve"> </v>
      </c>
      <c r="L23" s="104"/>
    </row>
    <row r="24" spans="1:12" x14ac:dyDescent="0.2">
      <c r="A24" s="1041"/>
      <c r="B24" s="1080"/>
      <c r="C24" s="631" t="str">
        <f>IF('příjmy-paragraf'!C24=0," ",'příjmy-paragraf'!C24)</f>
        <v>MMR-Žižkova, Sokolská</v>
      </c>
      <c r="D24" s="1083"/>
      <c r="E24" s="515">
        <f>IF('příjmy-paragraf'!G24=0," ",'příjmy-paragraf'!G24)</f>
        <v>3904495</v>
      </c>
      <c r="F24" s="104"/>
      <c r="G24" s="564">
        <f>IF('výdaje-paragraf'!A24=0," ",'výdaje-paragraf'!A24)</f>
        <v>3632</v>
      </c>
      <c r="H24" s="550" t="str">
        <f>IF('výdaje-paragraf'!B24=0," ",'výdaje-paragraf'!B24)</f>
        <v>pohřebnictví</v>
      </c>
      <c r="I24" s="550" t="str">
        <f>IF('výdaje-paragraf'!C24=0," ",'výdaje-paragraf'!C24)</f>
        <v>pohřebnictví</v>
      </c>
      <c r="J24" s="552">
        <f>IF('výdaje-paragraf'!F24=0," ",'výdaje-paragraf'!F24)</f>
        <v>220000</v>
      </c>
      <c r="K24" s="552" t="str">
        <f>IF('výdaje-paragraf'!G24=0," ",'výdaje-paragraf'!G24)</f>
        <v xml:space="preserve"> </v>
      </c>
      <c r="L24" s="104"/>
    </row>
    <row r="25" spans="1:12" x14ac:dyDescent="0.2">
      <c r="A25" s="1042"/>
      <c r="B25" s="1081"/>
      <c r="C25" s="630" t="str">
        <f>IF('příjmy-paragraf'!C25=0," ",'příjmy-paragraf'!C25)</f>
        <v>UP VPP</v>
      </c>
      <c r="D25" s="1084"/>
      <c r="E25" s="628">
        <f>IF('příjmy-paragraf'!G25=0," ",'příjmy-paragraf'!G25)</f>
        <v>1920000</v>
      </c>
      <c r="F25" s="104"/>
      <c r="G25" s="701">
        <f>IF('výdaje-paragraf'!A25=0," ",'výdaje-paragraf'!A25)</f>
        <v>3639</v>
      </c>
      <c r="H25" s="895" t="str">
        <f>IF('výdaje-paragraf'!B25=0," ",'výdaje-paragraf'!B25)</f>
        <v>komunální služby a územní rozvoj</v>
      </c>
      <c r="I25" s="539" t="str">
        <f>IF('výdaje-paragraf'!C25=0," ",'výdaje-paragraf'!C25)</f>
        <v>opravy a investice</v>
      </c>
      <c r="J25" s="1094">
        <f>SUM(K25:K26)</f>
        <v>55040000</v>
      </c>
      <c r="K25" s="644">
        <f>IF('výdaje-paragraf'!G25=0," ",'výdaje-paragraf'!G25)</f>
        <v>55000000</v>
      </c>
      <c r="L25" s="104"/>
    </row>
    <row r="26" spans="1:12" x14ac:dyDescent="0.2">
      <c r="A26" s="497">
        <f>IF('příjmy-paragraf'!A26=0," ",'příjmy-paragraf'!A26)</f>
        <v>4122</v>
      </c>
      <c r="B26" s="624" t="str">
        <f>IF('příjmy-paragraf'!B26=0," ",'příjmy-paragraf'!B26)</f>
        <v>neinvestiční přijaté dotace od krajů</v>
      </c>
      <c r="C26" s="625" t="str">
        <f>IF('příjmy-paragraf'!C26=0," ",'příjmy-paragraf'!C26)</f>
        <v>DPS služby klientům</v>
      </c>
      <c r="D26" s="502">
        <f>IF('příjmy-paragraf'!F26=0," ",'příjmy-paragraf'!F26)</f>
        <v>500000</v>
      </c>
      <c r="E26" s="503"/>
      <c r="F26" s="104"/>
      <c r="G26" s="524"/>
      <c r="H26" s="896"/>
      <c r="I26" s="643" t="str">
        <f>IF('výdaje-paragraf'!C26=0," ",'výdaje-paragraf'!C26)</f>
        <v>platby dani a poplatků</v>
      </c>
      <c r="J26" s="1095"/>
      <c r="K26" s="645">
        <f>IF('výdaje-paragraf'!G26=0," ",'výdaje-paragraf'!G26)</f>
        <v>40000</v>
      </c>
      <c r="L26" s="104"/>
    </row>
    <row r="27" spans="1:12" x14ac:dyDescent="0.2">
      <c r="A27" s="490">
        <f>IF('příjmy-paragraf'!A27=0," ",'příjmy-paragraf'!A27)</f>
        <v>4213</v>
      </c>
      <c r="B27" s="851" t="str">
        <f>IF('příjmy-paragraf'!B27=0," ",'příjmy-paragraf'!B27)</f>
        <v>investiční přijaté dotace ze SF</v>
      </c>
      <c r="C27" s="629" t="str">
        <f>IF('příjmy-paragraf'!C27=0," ",'příjmy-paragraf'!C27)</f>
        <v>SZIF-MŠ herní prvky</v>
      </c>
      <c r="D27" s="495">
        <f>IF('příjmy-paragraf'!F27=0," ",'příjmy-paragraf'!F27)</f>
        <v>586648</v>
      </c>
      <c r="E27" s="496" t="str">
        <f>IF('příjmy-paragraf'!G27=0," ",'příjmy-paragraf'!G27)</f>
        <v xml:space="preserve"> </v>
      </c>
      <c r="F27" s="104"/>
      <c r="G27" s="564">
        <f>IF('výdaje-paragraf'!A27=0," ",'výdaje-paragraf'!A27)</f>
        <v>3713</v>
      </c>
      <c r="H27" s="550" t="str">
        <f>IF('výdaje-paragraf'!B27=0," ",'výdaje-paragraf'!B27)</f>
        <v>změny technologíí vytápění</v>
      </c>
      <c r="I27" s="646" t="str">
        <f>IF('výdaje-paragraf'!C27=0," ",'výdaje-paragraf'!C27)</f>
        <v>Teplárenská novoměstská</v>
      </c>
      <c r="J27" s="552" t="str">
        <f>IF('výdaje-paragraf'!F27=0," ",'výdaje-paragraf'!F27)</f>
        <v xml:space="preserve"> </v>
      </c>
      <c r="K27" s="552" t="str">
        <f>IF('výdaje-paragraf'!G27=0," ",'výdaje-paragraf'!G27)</f>
        <v xml:space="preserve"> </v>
      </c>
      <c r="L27" s="104"/>
    </row>
    <row r="28" spans="1:12" x14ac:dyDescent="0.2">
      <c r="A28" s="1040">
        <f>IF('příjmy-paragraf'!A28=0," ",'příjmy-paragraf'!A28)</f>
        <v>4216</v>
      </c>
      <c r="B28" s="1043" t="str">
        <f>IF('příjmy-paragraf'!B28=0," ",'příjmy-paragraf'!B28)</f>
        <v>investiční dotace ze SR</v>
      </c>
      <c r="C28" s="625" t="str">
        <f>IF('příjmy-paragraf'!C28=0," ",'příjmy-paragraf'!C28)</f>
        <v>MMR-sportoviště ZŠ</v>
      </c>
      <c r="D28" s="1037">
        <f>SUM(E28:E29)</f>
        <v>5608161</v>
      </c>
      <c r="E28" s="509">
        <f>IF('příjmy-paragraf'!G28=0," ",'příjmy-paragraf'!G28)</f>
        <v>3108161</v>
      </c>
      <c r="F28" s="104"/>
      <c r="G28" s="524">
        <f>IF('výdaje-paragraf'!A28=0," ",'výdaje-paragraf'!A28)</f>
        <v>3722</v>
      </c>
      <c r="H28" s="533" t="str">
        <f>IF('výdaje-paragraf'!B28=0," ",'výdaje-paragraf'!B28)</f>
        <v>sběr a svoz komunálních odpadů</v>
      </c>
      <c r="I28" s="647" t="str">
        <f>IF('výdaje-paragraf'!C28=0," ",'výdaje-paragraf'!C28)</f>
        <v>odpadové hospodářství</v>
      </c>
      <c r="J28" s="536">
        <f>IF('výdaje-paragraf'!F28=0," ",'výdaje-paragraf'!F28)</f>
        <v>7179000</v>
      </c>
      <c r="K28" s="536" t="str">
        <f>IF('výdaje-paragraf'!G28=0," ",'výdaje-paragraf'!G28)</f>
        <v xml:space="preserve"> </v>
      </c>
      <c r="L28" s="104"/>
    </row>
    <row r="29" spans="1:12" x14ac:dyDescent="0.2">
      <c r="A29" s="1085"/>
      <c r="B29" s="1086"/>
      <c r="C29" s="852" t="str">
        <f>IF('příjmy-paragraf'!C29=0," ",'příjmy-paragraf'!C29)</f>
        <v>MVGŘ HZS-dotace hasiči</v>
      </c>
      <c r="D29" s="1087"/>
      <c r="E29" s="653">
        <f>IF('příjmy-paragraf'!G29=0," ",'příjmy-paragraf'!G29)</f>
        <v>2500000</v>
      </c>
      <c r="F29" s="104"/>
      <c r="G29" s="1100">
        <f>IF('výdaje-paragraf'!A29=0," ",'výdaje-paragraf'!A29)</f>
        <v>3745</v>
      </c>
      <c r="H29" s="1053" t="str">
        <f>IF('výdaje-paragraf'!B29=0," ",'výdaje-paragraf'!B29)</f>
        <v>péče o vzhled obci a veřejnou zeleň</v>
      </c>
      <c r="I29" s="577" t="str">
        <f>IF('výdaje-paragraf'!C29=0," ",'výdaje-paragraf'!C29)</f>
        <v>zeleň a čištění města</v>
      </c>
      <c r="J29" s="1099">
        <f>SUM(K29:K32)</f>
        <v>4076000</v>
      </c>
      <c r="K29" s="640">
        <f>IF('výdaje-paragraf'!G29=0," ",'výdaje-paragraf'!G29)</f>
        <v>1360000</v>
      </c>
      <c r="L29" s="104"/>
    </row>
    <row r="30" spans="1:12" x14ac:dyDescent="0.2">
      <c r="A30" s="1092">
        <f>IF('příjmy-paragraf'!A30=0," ",'příjmy-paragraf'!A30)</f>
        <v>4222</v>
      </c>
      <c r="B30" s="1090" t="str">
        <f>IF('příjmy-paragraf'!B30=0," ",'příjmy-paragraf'!B30)</f>
        <v>investiční dotace kraj</v>
      </c>
      <c r="C30" s="492" t="str">
        <f>IF('příjmy-paragraf'!C30=0," ",'příjmy-paragraf'!C30)</f>
        <v>karavanová stání kemp</v>
      </c>
      <c r="D30" s="1035">
        <f>SUM(E30:E32)</f>
        <v>2200000</v>
      </c>
      <c r="E30" s="496">
        <f>IF('příjmy-paragraf'!G30=0," ",'příjmy-paragraf'!G30)</f>
        <v>400000</v>
      </c>
      <c r="F30" s="104"/>
      <c r="G30" s="1101"/>
      <c r="H30" s="1054"/>
      <c r="I30" s="639" t="str">
        <f>IF('výdaje-paragraf'!C30=0," ",'výdaje-paragraf'!C30)</f>
        <v>VPP</v>
      </c>
      <c r="J30" s="1099"/>
      <c r="K30" s="642">
        <f>IF('výdaje-paragraf'!G30=0," ",'výdaje-paragraf'!G30)</f>
        <v>2716000</v>
      </c>
      <c r="L30" s="104"/>
    </row>
    <row r="31" spans="1:12" x14ac:dyDescent="0.2">
      <c r="A31" s="1093"/>
      <c r="B31" s="1091"/>
      <c r="C31" s="492" t="str">
        <f>IF('příjmy-paragraf'!C31=0," ",'příjmy-paragraf'!C31)</f>
        <v>sportoviště ZŠ</v>
      </c>
      <c r="D31" s="1088"/>
      <c r="E31" s="496">
        <f>IF('příjmy-paragraf'!G31=0," ",'příjmy-paragraf'!G31)</f>
        <v>1700000</v>
      </c>
      <c r="F31" s="104"/>
      <c r="G31" s="1101"/>
      <c r="H31" s="1054"/>
      <c r="I31" s="935"/>
      <c r="J31" s="1099"/>
      <c r="K31" s="853"/>
      <c r="L31" s="104"/>
    </row>
    <row r="32" spans="1:12" x14ac:dyDescent="0.2">
      <c r="A32" s="1047"/>
      <c r="B32" s="1049"/>
      <c r="C32" s="492" t="str">
        <f>IF('příjmy-paragraf'!C32=0," ",'příjmy-paragraf'!C32)</f>
        <v>dotace-auto hasiči</v>
      </c>
      <c r="D32" s="1089"/>
      <c r="E32" s="496">
        <f>IF('příjmy-paragraf'!G32=0," ",'příjmy-paragraf'!G32)</f>
        <v>100000</v>
      </c>
      <c r="F32" s="104"/>
      <c r="G32" s="1102"/>
      <c r="H32" s="1103"/>
      <c r="I32" s="934"/>
      <c r="J32" s="1099"/>
      <c r="K32" s="641"/>
      <c r="L32" s="104"/>
    </row>
    <row r="33" spans="1:12" x14ac:dyDescent="0.2">
      <c r="A33" s="954" t="str">
        <f>IF('příjmy-paragraf'!A33=0," ",'příjmy-paragraf'!A33)</f>
        <v xml:space="preserve"> </v>
      </c>
      <c r="B33" s="963" t="str">
        <f>IF('příjmy-paragraf'!B33=0," ",'příjmy-paragraf'!B33)</f>
        <v>Dotace</v>
      </c>
      <c r="C33" s="964" t="str">
        <f>IF('příjmy-paragraf'!C33=0," ",'příjmy-paragraf'!C33)</f>
        <v xml:space="preserve"> </v>
      </c>
      <c r="D33" s="957" t="str">
        <f>IF('příjmy-paragraf'!F33=0," ",'příjmy-paragraf'!F33)</f>
        <v xml:space="preserve"> </v>
      </c>
      <c r="E33" s="960">
        <f>SUM(D20:D32)</f>
        <v>18592804</v>
      </c>
      <c r="F33" s="104"/>
      <c r="G33" s="524">
        <f>IF('výdaje-paragraf'!A31=0," ",'výdaje-paragraf'!A31)</f>
        <v>4351</v>
      </c>
      <c r="H33" s="533" t="str">
        <f>IF('výdaje-paragraf'!B31=0," ",'výdaje-paragraf'!B31)</f>
        <v>osobní asist., peč. služba  …</v>
      </c>
      <c r="I33" s="647" t="str">
        <f>IF('výdaje-paragraf'!C31=0," ",'výdaje-paragraf'!C31)</f>
        <v>DPS</v>
      </c>
      <c r="J33" s="536">
        <f>IF('výdaje-paragraf'!F31=0," ",'výdaje-paragraf'!F31)</f>
        <v>2494000</v>
      </c>
      <c r="K33" s="536" t="str">
        <f>IF('výdaje-paragraf'!G31=0," ",'výdaje-paragraf'!G31)</f>
        <v xml:space="preserve"> </v>
      </c>
      <c r="L33" s="104"/>
    </row>
    <row r="34" spans="1:12" x14ac:dyDescent="0.2">
      <c r="A34" s="497">
        <f>IF('příjmy-paragraf'!A34=0," ",'příjmy-paragraf'!A34)</f>
        <v>1031</v>
      </c>
      <c r="B34" s="624" t="str">
        <f>IF('příjmy-paragraf'!B34=0," ",'příjmy-paragraf'!B34)</f>
        <v>pěstební činnost</v>
      </c>
      <c r="C34" s="624" t="str">
        <f>IF('příjmy-paragraf'!C34=0," ",'příjmy-paragraf'!C34)</f>
        <v>les</v>
      </c>
      <c r="D34" s="502">
        <f>IF('příjmy-paragraf'!F34=0," ",'příjmy-paragraf'!F34)</f>
        <v>515000</v>
      </c>
      <c r="E34" s="509" t="str">
        <f>IF('příjmy-paragraf'!G34=0," ",'příjmy-paragraf'!G34)</f>
        <v xml:space="preserve"> </v>
      </c>
      <c r="F34" s="107"/>
      <c r="G34" s="564">
        <f>IF('výdaje-paragraf'!A32=0," ",'výdaje-paragraf'!A32)</f>
        <v>5213</v>
      </c>
      <c r="H34" s="550" t="str">
        <f>IF('výdaje-paragraf'!B32=0," ",'výdaje-paragraf'!B32)</f>
        <v>krizová opatření</v>
      </c>
      <c r="I34" s="646" t="str">
        <f>IF('výdaje-paragraf'!C32=0," ",'výdaje-paragraf'!C32)</f>
        <v>krizová rezerva</v>
      </c>
      <c r="J34" s="552">
        <f>IF('výdaje-paragraf'!F32=0," ",'výdaje-paragraf'!F32)</f>
        <v>500000</v>
      </c>
      <c r="K34" s="552" t="str">
        <f>IF('výdaje-paragraf'!G32=0," ",'výdaje-paragraf'!G32)</f>
        <v xml:space="preserve"> </v>
      </c>
      <c r="L34" s="104"/>
    </row>
    <row r="35" spans="1:12" x14ac:dyDescent="0.2">
      <c r="A35" s="490">
        <f>IF('příjmy-paragraf'!A35=0," ",'příjmy-paragraf'!A35)</f>
        <v>2321</v>
      </c>
      <c r="B35" s="851" t="str">
        <f>IF('příjmy-paragraf'!B35=0," ",'příjmy-paragraf'!B35)</f>
        <v>odvádění a čištění odpadních vod</v>
      </c>
      <c r="C35" s="851" t="str">
        <f>IF('příjmy-paragraf'!C35=0," ",'příjmy-paragraf'!C35)</f>
        <v>nájemné FVS</v>
      </c>
      <c r="D35" s="495">
        <f>IF('příjmy-paragraf'!F35=0," ",'příjmy-paragraf'!F35)</f>
        <v>242000</v>
      </c>
      <c r="E35" s="506" t="str">
        <f>IF('příjmy-paragraf'!G35=0," ",'příjmy-paragraf'!G35)</f>
        <v xml:space="preserve"> </v>
      </c>
      <c r="F35" s="104"/>
      <c r="G35" s="524">
        <f>IF('výdaje-paragraf'!A33=0," ",'výdaje-paragraf'!A33)</f>
        <v>5512</v>
      </c>
      <c r="H35" s="533" t="str">
        <f>IF('výdaje-paragraf'!B33=0," ",'výdaje-paragraf'!B33)</f>
        <v>požární ochrana - dobrovolná část</v>
      </c>
      <c r="I35" s="647" t="str">
        <f>IF('výdaje-paragraf'!C33=0," ",'výdaje-paragraf'!C33)</f>
        <v>JSDH</v>
      </c>
      <c r="J35" s="536">
        <f>IF('výdaje-paragraf'!F33=0," ",'výdaje-paragraf'!F33)</f>
        <v>10041000</v>
      </c>
      <c r="K35" s="536" t="str">
        <f>IF('výdaje-paragraf'!G33=0," ",'výdaje-paragraf'!G33)</f>
        <v xml:space="preserve"> </v>
      </c>
      <c r="L35" s="104"/>
    </row>
    <row r="36" spans="1:12" x14ac:dyDescent="0.2">
      <c r="A36" s="497">
        <f>IF('příjmy-paragraf'!A36=0," ",'příjmy-paragraf'!A36)</f>
        <v>3314</v>
      </c>
      <c r="B36" s="624" t="str">
        <f>IF('příjmy-paragraf'!B36=0," ",'příjmy-paragraf'!B36)</f>
        <v>činnosti knihovnické</v>
      </c>
      <c r="C36" s="624" t="str">
        <f>IF('příjmy-paragraf'!C36=0," ",'příjmy-paragraf'!C36)</f>
        <v>knihovna</v>
      </c>
      <c r="D36" s="502">
        <f>IF('příjmy-paragraf'!F36=0," ",'příjmy-paragraf'!F36)</f>
        <v>15000</v>
      </c>
      <c r="E36" s="509" t="str">
        <f>IF('příjmy-paragraf'!G36=0," ",'příjmy-paragraf'!G36)</f>
        <v xml:space="preserve"> </v>
      </c>
      <c r="F36" s="104"/>
      <c r="G36" s="564">
        <f>IF('výdaje-paragraf'!A34=0," ",'výdaje-paragraf'!A34)</f>
        <v>6112</v>
      </c>
      <c r="H36" s="550" t="str">
        <f>IF('výdaje-paragraf'!B34=0," ",'výdaje-paragraf'!B34)</f>
        <v>zastupitelstva obcí</v>
      </c>
      <c r="I36" s="646" t="str">
        <f>IF('výdaje-paragraf'!C34=0," ",'výdaje-paragraf'!C34)</f>
        <v>Město</v>
      </c>
      <c r="J36" s="1025">
        <f>IF('výdaje-paragraf'!F34=0," ",'výdaje-paragraf'!F34)</f>
        <v>3005000</v>
      </c>
      <c r="K36" s="552" t="str">
        <f>IF('výdaje-paragraf'!G34=0," ",'výdaje-paragraf'!G34)</f>
        <v xml:space="preserve"> </v>
      </c>
      <c r="L36" s="104"/>
    </row>
    <row r="37" spans="1:12" x14ac:dyDescent="0.2">
      <c r="A37" s="490">
        <f>IF('příjmy-paragraf'!A37=0," ",'příjmy-paragraf'!A37)</f>
        <v>3315</v>
      </c>
      <c r="B37" s="851" t="str">
        <f>IF('příjmy-paragraf'!B37=0," ",'příjmy-paragraf'!B37)</f>
        <v>činosti muzeí a galerií</v>
      </c>
      <c r="C37" s="851" t="str">
        <f>IF('příjmy-paragraf'!C37=0," ",'příjmy-paragraf'!C37)</f>
        <v>muzeum</v>
      </c>
      <c r="D37" s="495">
        <f>IF('příjmy-paragraf'!F37=0," ",'příjmy-paragraf'!F37)</f>
        <v>1196</v>
      </c>
      <c r="E37" s="506" t="str">
        <f>IF('příjmy-paragraf'!G37=0," ",'příjmy-paragraf'!G37)</f>
        <v xml:space="preserve"> </v>
      </c>
      <c r="F37" s="104"/>
      <c r="G37" s="524">
        <f>IF('výdaje-paragraf'!A35=0," ",'výdaje-paragraf'!A35)</f>
        <v>6114</v>
      </c>
      <c r="H37" s="533" t="str">
        <f>IF('výdaje-paragraf'!B35=0," ",'výdaje-paragraf'!B35)</f>
        <v>volby</v>
      </c>
      <c r="I37" s="647" t="str">
        <f>IF('výdaje-paragraf'!C35=0," ",'výdaje-paragraf'!C35)</f>
        <v xml:space="preserve"> </v>
      </c>
      <c r="J37" s="536" t="str">
        <f>IF('výdaje-paragraf'!F35=0," ",'výdaje-paragraf'!F35)</f>
        <v xml:space="preserve"> </v>
      </c>
      <c r="K37" s="536" t="str">
        <f>IF('výdaje-paragraf'!G35=0," ",'výdaje-paragraf'!G35)</f>
        <v xml:space="preserve"> </v>
      </c>
      <c r="L37" s="104"/>
    </row>
    <row r="38" spans="1:12" x14ac:dyDescent="0.2">
      <c r="A38" s="497">
        <f>IF('příjmy-paragraf'!A38=0," ",'příjmy-paragraf'!A38)</f>
        <v>3349</v>
      </c>
      <c r="B38" s="624" t="str">
        <f>IF('příjmy-paragraf'!B38=0," ",'příjmy-paragraf'!B38)</f>
        <v>záležitosti sdělovacích prostředků (noviny)</v>
      </c>
      <c r="C38" s="624" t="str">
        <f>IF('příjmy-paragraf'!C38=0," ",'příjmy-paragraf'!C38)</f>
        <v>noviny</v>
      </c>
      <c r="D38" s="502">
        <f>IF('příjmy-paragraf'!F38=0," ",'příjmy-paragraf'!F38)</f>
        <v>15000</v>
      </c>
      <c r="E38" s="509" t="str">
        <f>IF('příjmy-paragraf'!G38=0," ",'příjmy-paragraf'!G38)</f>
        <v xml:space="preserve"> </v>
      </c>
      <c r="F38" s="104"/>
      <c r="G38" s="1050">
        <f>IF('výdaje-paragraf'!A36=0," ",'výdaje-paragraf'!A36)</f>
        <v>6171</v>
      </c>
      <c r="H38" s="1053" t="str">
        <f>IF('výdaje-paragraf'!B36=0," ",'výdaje-paragraf'!B36)</f>
        <v>činnost místní správy</v>
      </c>
      <c r="I38" s="577" t="str">
        <f>IF('výdaje-paragraf'!C36=0," ",'výdaje-paragraf'!C36)</f>
        <v>Město</v>
      </c>
      <c r="J38" s="1056">
        <f>SUM(K38:K40)</f>
        <v>26596000</v>
      </c>
      <c r="K38" s="649">
        <f>IF('výdaje-paragraf'!G36=0," ",'výdaje-paragraf'!G36)</f>
        <v>1571000</v>
      </c>
      <c r="L38" s="104"/>
    </row>
    <row r="39" spans="1:12" x14ac:dyDescent="0.2">
      <c r="A39" s="490">
        <f>IF('příjmy-paragraf'!A39=0," ",'příjmy-paragraf'!A39)</f>
        <v>3399</v>
      </c>
      <c r="B39" s="851" t="str">
        <f>IF('příjmy-paragraf'!B39=0," ",'příjmy-paragraf'!B39)</f>
        <v>vstupné na kulturní akce</v>
      </c>
      <c r="C39" s="851" t="str">
        <f>IF('příjmy-paragraf'!C39=0," ",'příjmy-paragraf'!C39)</f>
        <v xml:space="preserve"> </v>
      </c>
      <c r="D39" s="495">
        <f>IF('příjmy-paragraf'!F39=0," ",'příjmy-paragraf'!F39)</f>
        <v>30000</v>
      </c>
      <c r="E39" s="506" t="str">
        <f>IF('příjmy-paragraf'!G39=0," ",'příjmy-paragraf'!G39)</f>
        <v xml:space="preserve"> </v>
      </c>
      <c r="F39" s="104"/>
      <c r="G39" s="1051"/>
      <c r="H39" s="1054"/>
      <c r="I39" s="639"/>
      <c r="J39" s="1057"/>
      <c r="K39" s="642"/>
      <c r="L39" s="104"/>
    </row>
    <row r="40" spans="1:12" x14ac:dyDescent="0.2">
      <c r="A40" s="497">
        <f>IF('příjmy-paragraf'!A40=0," ",'příjmy-paragraf'!A40)</f>
        <v>3612</v>
      </c>
      <c r="B40" s="624" t="str">
        <f>IF('příjmy-paragraf'!B40=0," ",'příjmy-paragraf'!B40)</f>
        <v>bytové hospodářství</v>
      </c>
      <c r="C40" s="624" t="str">
        <f>IF('příjmy-paragraf'!C40=0," ",'příjmy-paragraf'!C40)</f>
        <v>nájem byty</v>
      </c>
      <c r="D40" s="502">
        <f>IF('příjmy-paragraf'!F40=0," ",'příjmy-paragraf'!F40)</f>
        <v>24445000</v>
      </c>
      <c r="E40" s="509" t="str">
        <f>IF('příjmy-paragraf'!G40=0," ",'příjmy-paragraf'!G40)</f>
        <v xml:space="preserve"> </v>
      </c>
      <c r="F40" s="104"/>
      <c r="G40" s="1052"/>
      <c r="H40" s="1055"/>
      <c r="I40" s="648" t="str">
        <f>IF('výdaje-paragraf'!C37=0," ",'výdaje-paragraf'!C37)</f>
        <v>MěÚ</v>
      </c>
      <c r="J40" s="1058"/>
      <c r="K40" s="641">
        <f>IF('výdaje-paragraf'!G37=0," ",'výdaje-paragraf'!G37)</f>
        <v>25025000</v>
      </c>
      <c r="L40" s="104"/>
    </row>
    <row r="41" spans="1:12" x14ac:dyDescent="0.2">
      <c r="A41" s="490">
        <f>IF('příjmy-paragraf'!A41=0," ",'příjmy-paragraf'!A41)</f>
        <v>3613</v>
      </c>
      <c r="B41" s="851" t="str">
        <f>IF('příjmy-paragraf'!B41=0," ",'příjmy-paragraf'!B41)</f>
        <v>nebytové hospodářství</v>
      </c>
      <c r="C41" s="851" t="str">
        <f>IF('příjmy-paragraf'!C41=0," ",'příjmy-paragraf'!C41)</f>
        <v>nájem nebytový</v>
      </c>
      <c r="D41" s="495">
        <f>IF('příjmy-paragraf'!F41=0," ",'příjmy-paragraf'!F41)</f>
        <v>2300000</v>
      </c>
      <c r="E41" s="506" t="str">
        <f>IF('příjmy-paragraf'!G41=0," ",'příjmy-paragraf'!G41)</f>
        <v xml:space="preserve"> </v>
      </c>
      <c r="F41" s="104"/>
      <c r="G41" s="524">
        <f>IF('výdaje-paragraf'!A38=0," ",'výdaje-paragraf'!A38)</f>
        <v>6223</v>
      </c>
      <c r="H41" s="533" t="str">
        <f>IF('výdaje-paragraf'!B38=0," ",'výdaje-paragraf'!B38)</f>
        <v>mezinárodní spolupráce</v>
      </c>
      <c r="I41" s="647" t="str">
        <f>IF('výdaje-paragraf'!C38=0," ",'výdaje-paragraf'!C38)</f>
        <v>Evropská Nová Města</v>
      </c>
      <c r="J41" s="536">
        <f>IF('výdaje-paragraf'!F38=0," ",'výdaje-paragraf'!F38)</f>
        <v>50000</v>
      </c>
      <c r="K41" s="536" t="str">
        <f>IF('výdaje-paragraf'!G38=0," ",'výdaje-paragraf'!G38)</f>
        <v xml:space="preserve"> </v>
      </c>
      <c r="L41" s="104"/>
    </row>
    <row r="42" spans="1:12" x14ac:dyDescent="0.2">
      <c r="A42" s="497">
        <f>IF('příjmy-paragraf'!A42=0," ",'příjmy-paragraf'!A42)</f>
        <v>3631</v>
      </c>
      <c r="B42" s="624" t="str">
        <f>IF('příjmy-paragraf'!B42=0," ",'příjmy-paragraf'!B42)</f>
        <v>veřejné osvětlení (pronájem plošiny)</v>
      </c>
      <c r="C42" s="624" t="str">
        <f>IF('příjmy-paragraf'!C42=0," ",'příjmy-paragraf'!C42)</f>
        <v>veřejné osvětlení</v>
      </c>
      <c r="D42" s="502">
        <f>IF('příjmy-paragraf'!F42=0," ",'příjmy-paragraf'!F42)</f>
        <v>10000</v>
      </c>
      <c r="E42" s="509" t="str">
        <f>IF('příjmy-paragraf'!G42=0," ",'příjmy-paragraf'!G42)</f>
        <v xml:space="preserve"> </v>
      </c>
      <c r="F42" s="104"/>
      <c r="G42" s="564">
        <f>IF('výdaje-paragraf'!A39=0," ",'výdaje-paragraf'!A39)</f>
        <v>6320</v>
      </c>
      <c r="H42" s="550" t="str">
        <f>IF('výdaje-paragraf'!B39=0," ",'výdaje-paragraf'!B39)</f>
        <v>pojištění funkčně nespecifikované</v>
      </c>
      <c r="I42" s="646" t="str">
        <f>IF('výdaje-paragraf'!C39=0," ",'výdaje-paragraf'!C39)</f>
        <v>pojištění majetku a odpovědnosti</v>
      </c>
      <c r="J42" s="552">
        <f>IF('výdaje-paragraf'!F39=0," ",'výdaje-paragraf'!F39)</f>
        <v>320000</v>
      </c>
      <c r="K42" s="552"/>
      <c r="L42" s="104"/>
    </row>
    <row r="43" spans="1:12" x14ac:dyDescent="0.2">
      <c r="A43" s="490">
        <f>IF('příjmy-paragraf'!A43=0," ",'příjmy-paragraf'!A43)</f>
        <v>3632</v>
      </c>
      <c r="B43" s="851" t="str">
        <f>IF('příjmy-paragraf'!B43=0," ",'příjmy-paragraf'!B43)</f>
        <v>pohřebnictví</v>
      </c>
      <c r="C43" s="851" t="str">
        <f>IF('příjmy-paragraf'!C43=0," ",'příjmy-paragraf'!C43)</f>
        <v>pohřebnictví</v>
      </c>
      <c r="D43" s="495">
        <f>IF('příjmy-paragraf'!F43=0," ",'příjmy-paragraf'!F43)</f>
        <v>50000</v>
      </c>
      <c r="E43" s="506" t="str">
        <f>IF('příjmy-paragraf'!G43=0," ",'příjmy-paragraf'!G43)</f>
        <v xml:space="preserve"> </v>
      </c>
      <c r="F43" s="104"/>
      <c r="G43" s="524">
        <f>IF('výdaje-paragraf'!A40=0," ",'výdaje-paragraf'!A40)</f>
        <v>6330</v>
      </c>
      <c r="H43" s="533" t="str">
        <f>IF('výdaje-paragraf'!B40=0," ",'výdaje-paragraf'!B40)</f>
        <v>převody vlastním fondům</v>
      </c>
      <c r="I43" s="647" t="str">
        <f>IF('výdaje-paragraf'!C40=0," ",'výdaje-paragraf'!C40)</f>
        <v>sociální fond</v>
      </c>
      <c r="J43" s="536">
        <f>IF('výdaje-paragraf'!F40=0," ",'výdaje-paragraf'!F40)</f>
        <v>590000</v>
      </c>
      <c r="K43" s="536" t="str">
        <f>IF('výdaje-paragraf'!G40=0," ",'výdaje-paragraf'!G40)</f>
        <v xml:space="preserve"> </v>
      </c>
      <c r="L43" s="104"/>
    </row>
    <row r="44" spans="1:12" x14ac:dyDescent="0.2">
      <c r="A44" s="1040">
        <f>IF('příjmy-paragraf'!A44=0," ",'příjmy-paragraf'!A44)</f>
        <v>3639</v>
      </c>
      <c r="B44" s="1043" t="str">
        <f>IF('příjmy-paragraf'!B44=0," ",'příjmy-paragraf'!B44)</f>
        <v>územní rozvoj</v>
      </c>
      <c r="C44" s="936" t="str">
        <f>IF('příjmy-paragraf'!C44=0," ",'příjmy-paragraf'!C44)</f>
        <v>pronájem pozemků</v>
      </c>
      <c r="D44" s="1037">
        <f>SUM(E44:E47)</f>
        <v>14410000</v>
      </c>
      <c r="E44" s="509">
        <f>IF('příjmy-paragraf'!G44=0," ",'příjmy-paragraf'!G44)</f>
        <v>240000</v>
      </c>
      <c r="F44" s="104"/>
      <c r="G44" s="564">
        <f>IF('výdaje-paragraf'!A41=0," ",'výdaje-paragraf'!A41)</f>
        <v>6399</v>
      </c>
      <c r="H44" s="550" t="str">
        <f>IF('výdaje-paragraf'!B41=0," ",'výdaje-paragraf'!B41)</f>
        <v>ostatní finanční operace</v>
      </c>
      <c r="I44" s="646" t="str">
        <f>IF('výdaje-paragraf'!C41=0," ",'výdaje-paragraf'!C41)</f>
        <v>DPH</v>
      </c>
      <c r="J44" s="552">
        <f>IF('výdaje-paragraf'!F41=0," ",'výdaje-paragraf'!F41)</f>
        <v>500000</v>
      </c>
      <c r="K44" s="552" t="str">
        <f>IF('výdaje-paragraf'!G41=0," ",'výdaje-paragraf'!G41)</f>
        <v xml:space="preserve"> </v>
      </c>
      <c r="L44" s="104"/>
    </row>
    <row r="45" spans="1:12" x14ac:dyDescent="0.2">
      <c r="A45" s="1041"/>
      <c r="B45" s="1044"/>
      <c r="C45" s="948" t="str">
        <f>IF('příjmy-paragraf'!C45=0," ",'příjmy-paragraf'!C45)</f>
        <v>prodej pozemků</v>
      </c>
      <c r="D45" s="1038"/>
      <c r="E45" s="594">
        <f>IF('příjmy-paragraf'!G45=0," ",'příjmy-paragraf'!G45)</f>
        <v>850000</v>
      </c>
      <c r="F45" s="104"/>
      <c r="G45" s="1059" t="str">
        <f>IF('výdaje-paragraf'!A37=0," ",'výdaje-paragraf'!A37)</f>
        <v xml:space="preserve"> </v>
      </c>
      <c r="H45" s="1062" t="str">
        <f>IF('výdaje-paragraf'!B37=0," ",'výdaje-paragraf'!B37)</f>
        <v xml:space="preserve"> </v>
      </c>
      <c r="I45" s="941" t="str">
        <f>IF('výdaje-paragraf'!C42=0," ",'výdaje-paragraf'!C42)</f>
        <v>Mikroregion Frýdlantsko</v>
      </c>
      <c r="J45" s="1065">
        <f>SUM(K45:K48)</f>
        <v>4049000</v>
      </c>
      <c r="K45" s="644">
        <f>IF('výdaje-paragraf'!G42=0," ",'výdaje-paragraf'!G42)</f>
        <v>475000</v>
      </c>
      <c r="L45" s="104"/>
    </row>
    <row r="46" spans="1:12" x14ac:dyDescent="0.2">
      <c r="A46" s="1041"/>
      <c r="B46" s="1044"/>
      <c r="C46" s="948" t="str">
        <f>IF('příjmy-paragraf'!C46=0," ",'příjmy-paragraf'!C46)</f>
        <v>prodej budov a staveb</v>
      </c>
      <c r="D46" s="1038"/>
      <c r="E46" s="594">
        <f>IF('příjmy-paragraf'!G46=0," ",'příjmy-paragraf'!G46)</f>
        <v>50000</v>
      </c>
      <c r="F46" s="104"/>
      <c r="G46" s="1060"/>
      <c r="H46" s="1063"/>
      <c r="I46" s="945" t="str">
        <f>IF('výdaje-paragraf'!C43=0," ",'výdaje-paragraf'!C43)</f>
        <v>SO Smrk</v>
      </c>
      <c r="J46" s="1066"/>
      <c r="K46" s="946">
        <f>IF('výdaje-paragraf'!G43=0," ",'výdaje-paragraf'!G43)</f>
        <v>57000</v>
      </c>
      <c r="L46" s="104"/>
    </row>
    <row r="47" spans="1:12" x14ac:dyDescent="0.2">
      <c r="A47" s="1042"/>
      <c r="B47" s="1045"/>
      <c r="C47" s="947" t="str">
        <f>IF('příjmy-paragraf'!C47=0," ",'příjmy-paragraf'!C47)</f>
        <v>kraj-komunikace náměstí</v>
      </c>
      <c r="D47" s="1039"/>
      <c r="E47" s="949">
        <f>IF('příjmy-paragraf'!G47=0," ",'příjmy-paragraf'!G47)</f>
        <v>13270000</v>
      </c>
      <c r="F47" s="104"/>
      <c r="G47" s="1060"/>
      <c r="H47" s="1063"/>
      <c r="I47" s="945" t="str">
        <f>IF('výdaje-paragraf'!C44=0," ",'výdaje-paragraf'!C44)</f>
        <v>Svaz měst a obcí ČR</v>
      </c>
      <c r="J47" s="1066"/>
      <c r="K47" s="946">
        <f>IF('výdaje-paragraf'!G44=0," ",'výdaje-paragraf'!G44)</f>
        <v>17000</v>
      </c>
      <c r="L47" s="104"/>
    </row>
    <row r="48" spans="1:12" ht="13.5" thickBot="1" x14ac:dyDescent="0.25">
      <c r="A48" s="490">
        <f>IF('příjmy-paragraf'!A48=0," ",'příjmy-paragraf'!A48)</f>
        <v>3713</v>
      </c>
      <c r="B48" s="851" t="str">
        <f>IF('příjmy-paragraf'!B48=0," ",'příjmy-paragraf'!B48)</f>
        <v>technologie vytápění (Teplárenská)</v>
      </c>
      <c r="C48" s="851" t="str">
        <f>IF('příjmy-paragraf'!C48=0," ",'příjmy-paragraf'!C48)</f>
        <v>nájem Teplárenská</v>
      </c>
      <c r="D48" s="495">
        <f>IF('příjmy-paragraf'!F48=0," ",'příjmy-paragraf'!F48)</f>
        <v>1956000</v>
      </c>
      <c r="E48" s="506" t="str">
        <f>IF('příjmy-paragraf'!G48=0," ",'příjmy-paragraf'!G48)</f>
        <v xml:space="preserve"> </v>
      </c>
      <c r="F48" s="104"/>
      <c r="G48" s="1061"/>
      <c r="H48" s="1064"/>
      <c r="I48" s="944" t="str">
        <f>IF('výdaje-paragraf'!C45=0," ",'výdaje-paragraf'!C45)</f>
        <v>daně placené městem</v>
      </c>
      <c r="J48" s="1067"/>
      <c r="K48" s="529">
        <f>IF('výdaje-paragraf'!G45=0," ",'výdaje-paragraf'!G45)</f>
        <v>3500000</v>
      </c>
      <c r="L48" s="104"/>
    </row>
    <row r="49" spans="1:12" ht="16.5" thickTop="1" thickBot="1" x14ac:dyDescent="0.3">
      <c r="A49" s="497">
        <f>IF('příjmy-paragraf'!A49=0," ",'příjmy-paragraf'!A49)</f>
        <v>3722</v>
      </c>
      <c r="B49" s="624" t="str">
        <f>IF('příjmy-paragraf'!B49=0," ",'příjmy-paragraf'!B49)</f>
        <v>sběr a svoz komunálního odpadu</v>
      </c>
      <c r="C49" s="624" t="str">
        <f>IF('příjmy-paragraf'!C49=0," ",'příjmy-paragraf'!C49)</f>
        <v>kompenzace FCC</v>
      </c>
      <c r="D49" s="502">
        <f>IF('příjmy-paragraf'!F49=0," ",'příjmy-paragraf'!F49)</f>
        <v>65000</v>
      </c>
      <c r="E49" s="509" t="str">
        <f>IF('příjmy-paragraf'!G49=0," ",'příjmy-paragraf'!G49)</f>
        <v xml:space="preserve"> </v>
      </c>
      <c r="F49" s="104"/>
      <c r="G49" s="637" t="s">
        <v>24</v>
      </c>
      <c r="H49" s="633"/>
      <c r="I49" s="633"/>
      <c r="J49" s="1027">
        <f>SUM(J4:J48)</f>
        <v>157550000</v>
      </c>
      <c r="K49" s="638"/>
      <c r="L49" s="104"/>
    </row>
    <row r="50" spans="1:12" ht="13.5" thickTop="1" x14ac:dyDescent="0.2">
      <c r="A50" s="490">
        <f>IF('příjmy-paragraf'!A50=0," ",'příjmy-paragraf'!A50)</f>
        <v>3723</v>
      </c>
      <c r="B50" s="851" t="str">
        <f>IF('příjmy-paragraf'!B50=0," ",'příjmy-paragraf'!B50)</f>
        <v>sběr a svoz odpadu</v>
      </c>
      <c r="C50" s="851" t="str">
        <f>IF('příjmy-paragraf'!C50=0," ",'příjmy-paragraf'!C50)</f>
        <v>využití odpadu EKOKOM</v>
      </c>
      <c r="D50" s="495">
        <f>IF('příjmy-paragraf'!F50=0," ",'příjmy-paragraf'!F50)</f>
        <v>73000</v>
      </c>
      <c r="E50" s="506" t="str">
        <f>IF('příjmy-paragraf'!G50=0," ",'příjmy-paragraf'!G50)</f>
        <v xml:space="preserve"> </v>
      </c>
      <c r="F50" s="104"/>
      <c r="L50" s="104"/>
    </row>
    <row r="51" spans="1:12" x14ac:dyDescent="0.2">
      <c r="A51" s="497">
        <f>IF('příjmy-paragraf'!A51=0," ",'příjmy-paragraf'!A51)</f>
        <v>3725</v>
      </c>
      <c r="B51" s="624" t="str">
        <f>IF('příjmy-paragraf'!B51=0," ",'příjmy-paragraf'!B51)</f>
        <v>využívání komun. odpadů (Eko-com,Asocol)</v>
      </c>
      <c r="C51" s="624" t="str">
        <f>IF('příjmy-paragraf'!C51=0," ",'příjmy-paragraf'!C51)</f>
        <v>odpady EKOKOM</v>
      </c>
      <c r="D51" s="502">
        <f>IF('příjmy-paragraf'!F51=0," ",'příjmy-paragraf'!F51)</f>
        <v>705000</v>
      </c>
      <c r="E51" s="509" t="str">
        <f>IF('příjmy-paragraf'!G51=0," ",'příjmy-paragraf'!G51)</f>
        <v xml:space="preserve"> </v>
      </c>
      <c r="F51" s="104"/>
      <c r="L51" s="104"/>
    </row>
    <row r="52" spans="1:12" x14ac:dyDescent="0.2">
      <c r="A52" s="490">
        <f>IF('příjmy-paragraf'!A52=0," ",'příjmy-paragraf'!A52)</f>
        <v>3745</v>
      </c>
      <c r="B52" s="851" t="str">
        <f>IF('příjmy-paragraf'!B52=0," ",'příjmy-paragraf'!B52)</f>
        <v>péče o vzhled obce</v>
      </c>
      <c r="C52" s="851" t="str">
        <f>IF('příjmy-paragraf'!C52=0," ",'příjmy-paragraf'!C52)</f>
        <v>čištění města</v>
      </c>
      <c r="D52" s="495">
        <f>IF('příjmy-paragraf'!F52=0," ",'příjmy-paragraf'!F52)</f>
        <v>10000</v>
      </c>
      <c r="E52" s="506" t="str">
        <f>IF('příjmy-paragraf'!G52=0," ",'příjmy-paragraf'!G52)</f>
        <v xml:space="preserve"> </v>
      </c>
      <c r="F52" s="104"/>
      <c r="L52" s="104"/>
    </row>
    <row r="53" spans="1:12" x14ac:dyDescent="0.2">
      <c r="A53" s="497">
        <f>IF('příjmy-paragraf'!A53=0," ",'příjmy-paragraf'!A53)</f>
        <v>4351</v>
      </c>
      <c r="B53" s="624" t="str">
        <f>IF('příjmy-paragraf'!B53=0," ",'příjmy-paragraf'!B53)</f>
        <v>pečovatelská služba</v>
      </c>
      <c r="C53" s="624" t="str">
        <f>IF('příjmy-paragraf'!C53=0," ",'příjmy-paragraf'!C53)</f>
        <v>DPS služby klientům</v>
      </c>
      <c r="D53" s="502">
        <f>IF('příjmy-paragraf'!F53=0," ",'příjmy-paragraf'!F53)</f>
        <v>300000</v>
      </c>
      <c r="E53" s="509" t="str">
        <f>IF('příjmy-paragraf'!G53=0," ",'příjmy-paragraf'!G53)</f>
        <v xml:space="preserve"> </v>
      </c>
      <c r="F53" s="104"/>
      <c r="L53" s="104"/>
    </row>
    <row r="54" spans="1:12" x14ac:dyDescent="0.2">
      <c r="A54" s="1046">
        <f>IF('příjmy-paragraf'!A54=0," ",'příjmy-paragraf'!A54)</f>
        <v>6171</v>
      </c>
      <c r="B54" s="1048" t="str">
        <f>IF('příjmy-paragraf'!B54=0," ",'příjmy-paragraf'!B54)</f>
        <v>činnost místní správy (nedaňové příjmy)</v>
      </c>
      <c r="C54" s="950" t="str">
        <f>IF('příjmy-paragraf'!C54=0," ",'příjmy-paragraf'!C54)</f>
        <v>ostatní nahodilé přijmy</v>
      </c>
      <c r="D54" s="1035">
        <f>SUM(E54:E55)</f>
        <v>400000</v>
      </c>
      <c r="E54" s="951">
        <f>IF('příjmy-paragraf'!G54=0," ",'příjmy-paragraf'!G54)</f>
        <v>50000</v>
      </c>
      <c r="F54" s="104"/>
      <c r="L54" s="104"/>
    </row>
    <row r="55" spans="1:12" x14ac:dyDescent="0.2">
      <c r="A55" s="1047"/>
      <c r="B55" s="1049"/>
      <c r="C55" s="952" t="str">
        <f>IF('příjmy-paragraf'!C55=0," ",'příjmy-paragraf'!C55)</f>
        <v>obědy</v>
      </c>
      <c r="D55" s="1036"/>
      <c r="E55" s="953">
        <f>IF('příjmy-paragraf'!G55=0," ",'příjmy-paragraf'!G55)</f>
        <v>350000</v>
      </c>
      <c r="F55" s="104"/>
      <c r="L55" s="104"/>
    </row>
    <row r="56" spans="1:12" ht="13.5" thickBot="1" x14ac:dyDescent="0.25">
      <c r="A56" s="497">
        <f>IF('příjmy-paragraf'!A56=0," ",'příjmy-paragraf'!A56)</f>
        <v>6330</v>
      </c>
      <c r="B56" s="624" t="str">
        <f>IF('příjmy-paragraf'!B56=0," ",'příjmy-paragraf'!B56)</f>
        <v>převody fondům (sociální fond)</v>
      </c>
      <c r="C56" s="624" t="str">
        <f>IF('příjmy-paragraf'!C56=0," ",'příjmy-paragraf'!C56)</f>
        <v>sociální fond</v>
      </c>
      <c r="D56" s="502">
        <f>IF('příjmy-paragraf'!F56=0," ",'příjmy-paragraf'!F56)</f>
        <v>590000</v>
      </c>
      <c r="E56" s="509" t="str">
        <f>IF('příjmy-paragraf'!G56=0," ",'příjmy-paragraf'!G56)</f>
        <v xml:space="preserve"> </v>
      </c>
      <c r="F56" s="104"/>
      <c r="L56" s="104"/>
    </row>
    <row r="57" spans="1:12" ht="16.5" thickTop="1" thickBot="1" x14ac:dyDescent="0.3">
      <c r="A57" s="632" t="s">
        <v>24</v>
      </c>
      <c r="B57" s="633"/>
      <c r="C57" s="634"/>
      <c r="D57" s="635">
        <f>SUM(D4:D56)</f>
        <v>144876000</v>
      </c>
      <c r="E57" s="636"/>
      <c r="F57" s="104"/>
      <c r="L57" s="104"/>
    </row>
    <row r="58" spans="1:12" ht="15.75" thickTop="1" x14ac:dyDescent="0.25">
      <c r="D58" s="104"/>
      <c r="E58" s="106"/>
      <c r="F58" s="104"/>
      <c r="L58" s="104"/>
    </row>
    <row r="59" spans="1:12" ht="13.5" thickBot="1" x14ac:dyDescent="0.25">
      <c r="B59" s="650" t="s">
        <v>500</v>
      </c>
      <c r="D59" s="104"/>
      <c r="E59" s="104"/>
      <c r="F59" s="104"/>
      <c r="G59" s="104"/>
      <c r="H59" s="104"/>
      <c r="I59" s="104"/>
      <c r="J59" s="104"/>
      <c r="K59" s="104"/>
      <c r="L59" s="104"/>
    </row>
    <row r="60" spans="1:12" x14ac:dyDescent="0.2">
      <c r="B60" s="651" t="s">
        <v>439</v>
      </c>
      <c r="C60" s="117"/>
      <c r="D60" s="118"/>
      <c r="E60" s="118"/>
      <c r="F60" s="104"/>
      <c r="G60" s="104"/>
      <c r="H60" s="104"/>
      <c r="I60" s="104"/>
      <c r="J60" s="104"/>
      <c r="K60" s="104"/>
      <c r="L60" s="104"/>
    </row>
    <row r="61" spans="1:12" x14ac:dyDescent="0.2">
      <c r="B61" s="652" t="s">
        <v>436</v>
      </c>
      <c r="C61" s="120"/>
      <c r="D61" s="121">
        <f>D57</f>
        <v>144876000</v>
      </c>
      <c r="E61" s="133"/>
      <c r="F61" s="104"/>
      <c r="G61" s="104"/>
      <c r="H61" s="104"/>
      <c r="I61" s="104"/>
      <c r="J61" s="104"/>
      <c r="K61" s="104"/>
      <c r="L61" s="104"/>
    </row>
    <row r="62" spans="1:12" x14ac:dyDescent="0.2">
      <c r="B62" s="119"/>
      <c r="C62" s="926" t="s">
        <v>400</v>
      </c>
      <c r="D62" s="121">
        <f>J49</f>
        <v>157550000</v>
      </c>
      <c r="E62" s="133"/>
      <c r="F62" s="104"/>
      <c r="G62" s="104"/>
      <c r="H62" s="104"/>
      <c r="I62" s="104"/>
      <c r="J62" s="104"/>
      <c r="K62" s="104"/>
      <c r="L62" s="104"/>
    </row>
    <row r="63" spans="1:12" x14ac:dyDescent="0.2">
      <c r="B63" s="652" t="s">
        <v>504</v>
      </c>
      <c r="C63" s="122"/>
      <c r="D63" s="121">
        <v>1500000</v>
      </c>
      <c r="E63" s="133"/>
      <c r="F63" s="104"/>
      <c r="G63" s="104"/>
      <c r="H63" s="104"/>
      <c r="I63" s="104"/>
      <c r="J63" s="104"/>
      <c r="K63" s="104"/>
      <c r="L63" s="104"/>
    </row>
    <row r="64" spans="1:12" x14ac:dyDescent="0.2">
      <c r="B64" s="652" t="s">
        <v>401</v>
      </c>
      <c r="C64" s="120"/>
      <c r="D64" s="121"/>
      <c r="E64" s="133"/>
      <c r="F64" s="104"/>
      <c r="G64" s="104"/>
      <c r="H64" s="104"/>
      <c r="I64" s="104"/>
      <c r="J64" s="104"/>
      <c r="K64" s="104"/>
      <c r="L64" s="104"/>
    </row>
    <row r="65" spans="1:12" x14ac:dyDescent="0.2">
      <c r="B65" s="928" t="s">
        <v>440</v>
      </c>
      <c r="C65" s="929"/>
      <c r="D65" s="930">
        <f>D62+D63-D61</f>
        <v>14174000</v>
      </c>
      <c r="E65" s="931"/>
      <c r="F65" s="104"/>
      <c r="G65" s="104"/>
      <c r="H65" s="104"/>
      <c r="I65" s="104"/>
      <c r="J65" s="104"/>
      <c r="K65" s="104"/>
      <c r="L65" s="104"/>
    </row>
    <row r="66" spans="1:12" x14ac:dyDescent="0.2">
      <c r="B66" s="115"/>
      <c r="C66" s="104"/>
      <c r="D66" s="116"/>
      <c r="E66" s="116"/>
      <c r="F66" s="104"/>
      <c r="G66" s="104"/>
      <c r="H66" s="104"/>
      <c r="I66" s="104"/>
      <c r="J66" s="104"/>
      <c r="K66" s="104"/>
      <c r="L66" s="104"/>
    </row>
    <row r="68" spans="1:12" x14ac:dyDescent="0.2">
      <c r="A68" s="132"/>
      <c r="B68" s="131"/>
      <c r="C68" s="131"/>
      <c r="D68" s="116"/>
    </row>
    <row r="69" spans="1:12" x14ac:dyDescent="0.2">
      <c r="A69" s="132" t="s">
        <v>147</v>
      </c>
      <c r="B69" s="131" t="s">
        <v>145</v>
      </c>
      <c r="C69" s="131" t="s">
        <v>146</v>
      </c>
    </row>
  </sheetData>
  <mergeCells count="33">
    <mergeCell ref="J25:J26"/>
    <mergeCell ref="G1:K1"/>
    <mergeCell ref="J29:J32"/>
    <mergeCell ref="G29:G32"/>
    <mergeCell ref="H29:H32"/>
    <mergeCell ref="G17:G20"/>
    <mergeCell ref="H17:H20"/>
    <mergeCell ref="J17:J20"/>
    <mergeCell ref="A28:A29"/>
    <mergeCell ref="B28:B29"/>
    <mergeCell ref="D28:D29"/>
    <mergeCell ref="D30:D32"/>
    <mergeCell ref="B30:B32"/>
    <mergeCell ref="A30:A32"/>
    <mergeCell ref="A1:E1"/>
    <mergeCell ref="A9:A13"/>
    <mergeCell ref="B9:B13"/>
    <mergeCell ref="D9:D13"/>
    <mergeCell ref="A21:A25"/>
    <mergeCell ref="B21:B25"/>
    <mergeCell ref="D21:D25"/>
    <mergeCell ref="G38:G40"/>
    <mergeCell ref="H38:H40"/>
    <mergeCell ref="J38:J40"/>
    <mergeCell ref="G45:G48"/>
    <mergeCell ref="H45:H48"/>
    <mergeCell ref="J45:J48"/>
    <mergeCell ref="D54:D55"/>
    <mergeCell ref="D44:D47"/>
    <mergeCell ref="A44:A47"/>
    <mergeCell ref="B44:B47"/>
    <mergeCell ref="A54:A55"/>
    <mergeCell ref="B54:B55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7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53"/>
  <sheetViews>
    <sheetView topLeftCell="A22" zoomScale="110" zoomScaleNormal="110" workbookViewId="0">
      <selection activeCell="C53" sqref="C53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46" t="s">
        <v>449</v>
      </c>
      <c r="C1" s="1147"/>
      <c r="D1" s="1147"/>
      <c r="E1" s="1147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409</v>
      </c>
      <c r="B3" s="136" t="s">
        <v>228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48" t="s">
        <v>150</v>
      </c>
      <c r="B5" s="1150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49"/>
      <c r="B6" s="1151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>
        <v>2111</v>
      </c>
      <c r="B7" s="151" t="s">
        <v>184</v>
      </c>
      <c r="C7" s="203">
        <v>11700000</v>
      </c>
      <c r="D7" s="203">
        <v>8276033</v>
      </c>
      <c r="E7" s="203">
        <v>10086000</v>
      </c>
      <c r="F7" s="203">
        <v>10950000</v>
      </c>
      <c r="G7" s="657">
        <v>10950000</v>
      </c>
    </row>
    <row r="8" spans="1:7" ht="20.100000000000001" customHeight="1" x14ac:dyDescent="0.25">
      <c r="A8" s="153">
        <v>2132</v>
      </c>
      <c r="B8" s="154" t="s">
        <v>185</v>
      </c>
      <c r="C8" s="167">
        <v>13932000</v>
      </c>
      <c r="D8" s="167">
        <v>9392821</v>
      </c>
      <c r="E8" s="167">
        <v>12700000</v>
      </c>
      <c r="F8" s="167">
        <v>13395000</v>
      </c>
      <c r="G8" s="658">
        <v>13395000</v>
      </c>
    </row>
    <row r="9" spans="1:7" ht="20.100000000000001" customHeight="1" x14ac:dyDescent="0.25">
      <c r="A9" s="153">
        <v>2322</v>
      </c>
      <c r="B9" s="154" t="s">
        <v>186</v>
      </c>
      <c r="C9" s="167">
        <v>0</v>
      </c>
      <c r="D9" s="167">
        <v>332346</v>
      </c>
      <c r="E9" s="167">
        <v>332346</v>
      </c>
      <c r="F9" s="167">
        <v>0</v>
      </c>
      <c r="G9" s="658">
        <v>0</v>
      </c>
    </row>
    <row r="10" spans="1:7" ht="20.100000000000001" customHeight="1" thickBot="1" x14ac:dyDescent="0.3">
      <c r="A10" s="155">
        <v>2324</v>
      </c>
      <c r="B10" s="156" t="s">
        <v>229</v>
      </c>
      <c r="C10" s="204">
        <v>0</v>
      </c>
      <c r="D10" s="204">
        <v>119397</v>
      </c>
      <c r="E10" s="204">
        <v>119397</v>
      </c>
      <c r="F10" s="204">
        <v>100000</v>
      </c>
      <c r="G10" s="659">
        <v>100000</v>
      </c>
    </row>
    <row r="11" spans="1:7" ht="20.100000000000001" customHeight="1" thickBot="1" x14ac:dyDescent="0.3">
      <c r="A11" s="157"/>
      <c r="B11" s="158" t="s">
        <v>61</v>
      </c>
      <c r="C11" s="207">
        <f>SUM(C7:C10)</f>
        <v>25632000</v>
      </c>
      <c r="D11" s="207">
        <f>SUM(D7:D10)</f>
        <v>18120597</v>
      </c>
      <c r="E11" s="207">
        <f>SUM(E7:E10)</f>
        <v>23237743</v>
      </c>
      <c r="F11" s="207">
        <f>SUM(F7:F10)</f>
        <v>24445000</v>
      </c>
      <c r="G11" s="660">
        <f>SUM(G7:G10)</f>
        <v>24445000</v>
      </c>
    </row>
    <row r="12" spans="1:7" ht="15" x14ac:dyDescent="0.25">
      <c r="A12" s="159"/>
      <c r="B12" s="159"/>
      <c r="C12" s="160"/>
      <c r="D12" s="160"/>
      <c r="E12" s="160"/>
      <c r="F12" s="160"/>
      <c r="G12" s="160"/>
    </row>
    <row r="13" spans="1:7" ht="15.75" thickBot="1" x14ac:dyDescent="0.3">
      <c r="A13" s="159"/>
      <c r="B13" s="159"/>
      <c r="C13" s="159"/>
      <c r="D13" s="159"/>
      <c r="E13" s="159"/>
      <c r="F13" s="159"/>
    </row>
    <row r="14" spans="1:7" ht="15.75" x14ac:dyDescent="0.25">
      <c r="A14" s="135" t="s">
        <v>409</v>
      </c>
      <c r="B14" s="136" t="s">
        <v>228</v>
      </c>
      <c r="C14" s="161"/>
      <c r="D14" s="138"/>
      <c r="E14" s="138"/>
      <c r="F14" s="138"/>
      <c r="G14" s="139"/>
    </row>
    <row r="15" spans="1:7" ht="15.75" x14ac:dyDescent="0.25">
      <c r="A15" s="140"/>
      <c r="B15" s="162" t="s">
        <v>155</v>
      </c>
      <c r="C15" s="142"/>
      <c r="D15" s="143"/>
      <c r="E15" s="144" t="s">
        <v>149</v>
      </c>
      <c r="F15" s="143"/>
      <c r="G15" s="145"/>
    </row>
    <row r="16" spans="1:7" ht="15" x14ac:dyDescent="0.25">
      <c r="A16" s="1148" t="s">
        <v>150</v>
      </c>
      <c r="B16" s="1153" t="s">
        <v>151</v>
      </c>
      <c r="C16" s="146" t="s">
        <v>152</v>
      </c>
      <c r="D16" s="146" t="s">
        <v>115</v>
      </c>
      <c r="E16" s="146" t="s">
        <v>153</v>
      </c>
      <c r="F16" s="146" t="s">
        <v>116</v>
      </c>
      <c r="G16" s="147" t="s">
        <v>154</v>
      </c>
    </row>
    <row r="17" spans="1:11" ht="15.75" thickBot="1" x14ac:dyDescent="0.3">
      <c r="A17" s="1152"/>
      <c r="B17" s="1154"/>
      <c r="C17" s="148" t="str">
        <f>IF('příjmy-paragraf'!D2=0," ",'příjmy-paragraf'!D2)</f>
        <v>rok 2022</v>
      </c>
      <c r="D17" s="148" t="str">
        <f>IF('příjmy-paragraf'!E3=0," ",'příjmy-paragraf'!E3)</f>
        <v xml:space="preserve"> k 30.09.</v>
      </c>
      <c r="E17" s="148" t="str">
        <f>IF('1014-útulek'!E16=0," ",'1014-útulek'!E16)</f>
        <v>k 31.12.2022</v>
      </c>
      <c r="F17" s="164" t="str">
        <f>IF('příjmy-paragraf'!F2=0," ",'příjmy-paragraf'!F2)</f>
        <v>rok 2023</v>
      </c>
      <c r="G17" s="149" t="str">
        <f>IF('příjmy-paragraf'!F2=0," ",'příjmy-paragraf'!F2)</f>
        <v>rok 2023</v>
      </c>
    </row>
    <row r="18" spans="1:11" ht="20.100000000000001" customHeight="1" x14ac:dyDescent="0.25">
      <c r="A18" s="153">
        <v>5011</v>
      </c>
      <c r="B18" s="154" t="s">
        <v>18</v>
      </c>
      <c r="C18" s="166">
        <v>1500000</v>
      </c>
      <c r="D18" s="167">
        <v>1012066</v>
      </c>
      <c r="E18" s="166">
        <v>1500000</v>
      </c>
      <c r="F18" s="166">
        <v>1600000</v>
      </c>
      <c r="G18" s="208">
        <v>1600000</v>
      </c>
    </row>
    <row r="19" spans="1:11" ht="20.100000000000001" customHeight="1" x14ac:dyDescent="0.25">
      <c r="A19" s="181">
        <v>5021</v>
      </c>
      <c r="B19" s="191" t="s">
        <v>225</v>
      </c>
      <c r="C19" s="183">
        <v>9000</v>
      </c>
      <c r="D19" s="183">
        <v>9021</v>
      </c>
      <c r="E19" s="183">
        <v>12000</v>
      </c>
      <c r="F19" s="183">
        <v>15000</v>
      </c>
      <c r="G19" s="209">
        <v>15000</v>
      </c>
    </row>
    <row r="20" spans="1:11" ht="20.100000000000001" customHeight="1" x14ac:dyDescent="0.25">
      <c r="A20" s="181">
        <v>5031</v>
      </c>
      <c r="B20" s="191" t="s">
        <v>214</v>
      </c>
      <c r="C20" s="183">
        <v>372000</v>
      </c>
      <c r="D20" s="183">
        <v>248989</v>
      </c>
      <c r="E20" s="183">
        <v>372000</v>
      </c>
      <c r="F20" s="183">
        <v>397000</v>
      </c>
      <c r="G20" s="209">
        <v>397000</v>
      </c>
    </row>
    <row r="21" spans="1:11" ht="20.100000000000001" customHeight="1" x14ac:dyDescent="0.25">
      <c r="A21" s="181">
        <v>5032</v>
      </c>
      <c r="B21" s="191" t="s">
        <v>215</v>
      </c>
      <c r="C21" s="183">
        <v>135000</v>
      </c>
      <c r="D21" s="183">
        <v>91573</v>
      </c>
      <c r="E21" s="183">
        <v>135000</v>
      </c>
      <c r="F21" s="183">
        <v>135000</v>
      </c>
      <c r="G21" s="209">
        <v>135000</v>
      </c>
    </row>
    <row r="22" spans="1:11" ht="20.100000000000001" customHeight="1" x14ac:dyDescent="0.25">
      <c r="A22" s="181">
        <v>5038</v>
      </c>
      <c r="B22" s="191" t="s">
        <v>230</v>
      </c>
      <c r="C22" s="183">
        <v>7000</v>
      </c>
      <c r="D22" s="183">
        <v>4454</v>
      </c>
      <c r="E22" s="183">
        <v>7000</v>
      </c>
      <c r="F22" s="183">
        <v>7000</v>
      </c>
      <c r="G22" s="209">
        <v>7000</v>
      </c>
      <c r="H22" s="867"/>
      <c r="I22" s="868">
        <v>4.1999999999999997E-3</v>
      </c>
      <c r="J22" s="867">
        <f>I22*G18</f>
        <v>6720</v>
      </c>
      <c r="K22" s="867"/>
    </row>
    <row r="23" spans="1:11" ht="20.100000000000001" customHeight="1" x14ac:dyDescent="0.25">
      <c r="A23" s="181">
        <v>5123</v>
      </c>
      <c r="B23" s="191" t="s">
        <v>231</v>
      </c>
      <c r="C23" s="183">
        <v>0</v>
      </c>
      <c r="D23" s="183">
        <v>0</v>
      </c>
      <c r="E23" s="183">
        <v>0</v>
      </c>
      <c r="F23" s="183">
        <v>0</v>
      </c>
      <c r="G23" s="209">
        <v>0</v>
      </c>
    </row>
    <row r="24" spans="1:11" ht="20.100000000000001" customHeight="1" x14ac:dyDescent="0.25">
      <c r="A24" s="181">
        <v>5134</v>
      </c>
      <c r="B24" s="191" t="s">
        <v>187</v>
      </c>
      <c r="C24" s="183">
        <v>1000</v>
      </c>
      <c r="D24" s="183">
        <v>0</v>
      </c>
      <c r="E24" s="183">
        <v>1000</v>
      </c>
      <c r="F24" s="183">
        <v>1000</v>
      </c>
      <c r="G24" s="209">
        <v>1000</v>
      </c>
    </row>
    <row r="25" spans="1:11" ht="20.100000000000001" customHeight="1" x14ac:dyDescent="0.25">
      <c r="A25" s="181">
        <v>5136</v>
      </c>
      <c r="B25" s="191" t="s">
        <v>172</v>
      </c>
      <c r="C25" s="183">
        <v>1000</v>
      </c>
      <c r="D25" s="183">
        <v>0</v>
      </c>
      <c r="E25" s="183">
        <v>0</v>
      </c>
      <c r="F25" s="183">
        <v>1000</v>
      </c>
      <c r="G25" s="209">
        <v>1000</v>
      </c>
    </row>
    <row r="26" spans="1:11" ht="20.100000000000001" customHeight="1" x14ac:dyDescent="0.25">
      <c r="A26" s="181">
        <v>5137</v>
      </c>
      <c r="B26" s="191" t="s">
        <v>19</v>
      </c>
      <c r="C26" s="183">
        <v>15000</v>
      </c>
      <c r="D26" s="183">
        <v>11856</v>
      </c>
      <c r="E26" s="183">
        <v>15000</v>
      </c>
      <c r="F26" s="183">
        <v>15000</v>
      </c>
      <c r="G26" s="209">
        <v>15000</v>
      </c>
    </row>
    <row r="27" spans="1:11" ht="20.100000000000001" customHeight="1" x14ac:dyDescent="0.25">
      <c r="A27" s="181">
        <v>5139</v>
      </c>
      <c r="B27" s="191" t="s">
        <v>162</v>
      </c>
      <c r="C27" s="183">
        <v>1005000</v>
      </c>
      <c r="D27" s="183">
        <v>955386</v>
      </c>
      <c r="E27" s="183">
        <v>1150000</v>
      </c>
      <c r="F27" s="183">
        <v>1200000</v>
      </c>
      <c r="G27" s="209">
        <v>1200000</v>
      </c>
    </row>
    <row r="28" spans="1:11" ht="20.100000000000001" customHeight="1" x14ac:dyDescent="0.25">
      <c r="A28" s="181">
        <v>5141</v>
      </c>
      <c r="B28" s="191" t="s">
        <v>232</v>
      </c>
      <c r="C28" s="183">
        <v>1000</v>
      </c>
      <c r="D28" s="183">
        <v>330</v>
      </c>
      <c r="E28" s="183">
        <v>500</v>
      </c>
      <c r="F28" s="183">
        <v>1000</v>
      </c>
      <c r="G28" s="209">
        <v>1000</v>
      </c>
    </row>
    <row r="29" spans="1:11" ht="20.100000000000001" customHeight="1" x14ac:dyDescent="0.25">
      <c r="A29" s="181">
        <v>5151</v>
      </c>
      <c r="B29" s="191" t="s">
        <v>20</v>
      </c>
      <c r="C29" s="183">
        <v>3000000</v>
      </c>
      <c r="D29" s="183">
        <v>2217304</v>
      </c>
      <c r="E29" s="183">
        <v>2650000</v>
      </c>
      <c r="F29" s="183">
        <v>3000000</v>
      </c>
      <c r="G29" s="209">
        <v>3000000</v>
      </c>
    </row>
    <row r="30" spans="1:11" ht="20.100000000000001" customHeight="1" x14ac:dyDescent="0.25">
      <c r="A30" s="181">
        <v>5152</v>
      </c>
      <c r="B30" s="191" t="s">
        <v>45</v>
      </c>
      <c r="C30" s="183">
        <v>6500000</v>
      </c>
      <c r="D30" s="183">
        <v>4027891</v>
      </c>
      <c r="E30" s="183">
        <v>6400000</v>
      </c>
      <c r="F30" s="183">
        <v>7500000</v>
      </c>
      <c r="G30" s="209">
        <v>7500000</v>
      </c>
    </row>
    <row r="31" spans="1:11" ht="20.100000000000001" customHeight="1" x14ac:dyDescent="0.25">
      <c r="A31" s="181">
        <v>5154</v>
      </c>
      <c r="B31" s="191" t="s">
        <v>174</v>
      </c>
      <c r="C31" s="183">
        <v>800000</v>
      </c>
      <c r="D31" s="183">
        <v>612511</v>
      </c>
      <c r="E31" s="183">
        <v>770000</v>
      </c>
      <c r="F31" s="183">
        <v>900000</v>
      </c>
      <c r="G31" s="209">
        <v>900000</v>
      </c>
    </row>
    <row r="32" spans="1:11" ht="20.100000000000001" customHeight="1" x14ac:dyDescent="0.25">
      <c r="A32" s="181">
        <v>5156</v>
      </c>
      <c r="B32" s="191" t="s">
        <v>188</v>
      </c>
      <c r="C32" s="183">
        <v>20000</v>
      </c>
      <c r="D32" s="183">
        <v>16185</v>
      </c>
      <c r="E32" s="183">
        <v>20000</v>
      </c>
      <c r="F32" s="183">
        <v>20000</v>
      </c>
      <c r="G32" s="209">
        <v>20000</v>
      </c>
    </row>
    <row r="33" spans="1:7" ht="20.100000000000001" customHeight="1" x14ac:dyDescent="0.25">
      <c r="A33" s="181">
        <v>5162</v>
      </c>
      <c r="B33" s="191" t="s">
        <v>218</v>
      </c>
      <c r="C33" s="183">
        <v>6000</v>
      </c>
      <c r="D33" s="183">
        <v>6222</v>
      </c>
      <c r="E33" s="183">
        <v>8000</v>
      </c>
      <c r="F33" s="183">
        <v>8000</v>
      </c>
      <c r="G33" s="209">
        <v>8000</v>
      </c>
    </row>
    <row r="34" spans="1:7" ht="20.100000000000001" customHeight="1" x14ac:dyDescent="0.25">
      <c r="A34" s="181">
        <v>5163</v>
      </c>
      <c r="B34" s="191" t="s">
        <v>207</v>
      </c>
      <c r="C34" s="183">
        <v>90000</v>
      </c>
      <c r="D34" s="183">
        <v>9993</v>
      </c>
      <c r="E34" s="183">
        <v>9993</v>
      </c>
      <c r="F34" s="183">
        <v>10000</v>
      </c>
      <c r="G34" s="209">
        <v>10000</v>
      </c>
    </row>
    <row r="35" spans="1:7" ht="20.100000000000001" customHeight="1" x14ac:dyDescent="0.25">
      <c r="A35" s="181">
        <v>5164</v>
      </c>
      <c r="B35" s="191" t="s">
        <v>23</v>
      </c>
      <c r="C35" s="183">
        <v>35000</v>
      </c>
      <c r="D35" s="183">
        <v>23567</v>
      </c>
      <c r="E35" s="183">
        <v>23567</v>
      </c>
      <c r="F35" s="183">
        <v>25000</v>
      </c>
      <c r="G35" s="209">
        <v>25000</v>
      </c>
    </row>
    <row r="36" spans="1:7" ht="20.100000000000001" customHeight="1" x14ac:dyDescent="0.25">
      <c r="A36" s="181">
        <v>5166</v>
      </c>
      <c r="B36" s="191" t="s">
        <v>233</v>
      </c>
      <c r="C36" s="183">
        <v>90000</v>
      </c>
      <c r="D36" s="183">
        <v>65340</v>
      </c>
      <c r="E36" s="183">
        <v>87120</v>
      </c>
      <c r="F36" s="183">
        <v>109000</v>
      </c>
      <c r="G36" s="209">
        <v>109000</v>
      </c>
    </row>
    <row r="37" spans="1:7" ht="20.100000000000001" customHeight="1" x14ac:dyDescent="0.25">
      <c r="A37" s="181">
        <v>5167</v>
      </c>
      <c r="B37" s="191" t="s">
        <v>234</v>
      </c>
      <c r="C37" s="183">
        <v>5000</v>
      </c>
      <c r="D37" s="183">
        <v>0</v>
      </c>
      <c r="E37" s="183">
        <v>1700</v>
      </c>
      <c r="F37" s="183">
        <v>5000</v>
      </c>
      <c r="G37" s="209">
        <v>5000</v>
      </c>
    </row>
    <row r="38" spans="1:7" ht="20.100000000000001" customHeight="1" x14ac:dyDescent="0.25">
      <c r="A38" s="181">
        <v>5168</v>
      </c>
      <c r="B38" s="191" t="s">
        <v>235</v>
      </c>
      <c r="C38" s="183">
        <v>6000</v>
      </c>
      <c r="D38" s="183">
        <v>6014</v>
      </c>
      <c r="E38" s="183">
        <v>6014</v>
      </c>
      <c r="F38" s="183">
        <v>7000</v>
      </c>
      <c r="G38" s="209">
        <v>7000</v>
      </c>
    </row>
    <row r="39" spans="1:7" ht="20.100000000000001" customHeight="1" x14ac:dyDescent="0.25">
      <c r="A39" s="181">
        <v>5169</v>
      </c>
      <c r="B39" s="191" t="s">
        <v>156</v>
      </c>
      <c r="C39" s="183">
        <v>600000</v>
      </c>
      <c r="D39" s="183">
        <v>480337</v>
      </c>
      <c r="E39" s="183">
        <v>600000</v>
      </c>
      <c r="F39" s="183">
        <v>650000</v>
      </c>
      <c r="G39" s="209">
        <v>650000</v>
      </c>
    </row>
    <row r="40" spans="1:7" ht="20.100000000000001" customHeight="1" x14ac:dyDescent="0.25">
      <c r="A40" s="181">
        <v>5171</v>
      </c>
      <c r="B40" s="191" t="s">
        <v>177</v>
      </c>
      <c r="C40" s="183">
        <v>10607000</v>
      </c>
      <c r="D40" s="183">
        <v>6443276</v>
      </c>
      <c r="E40" s="183">
        <v>8500000</v>
      </c>
      <c r="F40" s="183">
        <v>8016000</v>
      </c>
      <c r="G40" s="209">
        <v>8016000</v>
      </c>
    </row>
    <row r="41" spans="1:7" ht="20.100000000000001" customHeight="1" x14ac:dyDescent="0.25">
      <c r="A41" s="181">
        <v>5173</v>
      </c>
      <c r="B41" s="191" t="s">
        <v>22</v>
      </c>
      <c r="C41" s="183">
        <v>1000</v>
      </c>
      <c r="D41" s="183">
        <v>0</v>
      </c>
      <c r="E41" s="183">
        <v>0</v>
      </c>
      <c r="F41" s="183">
        <v>1000</v>
      </c>
      <c r="G41" s="209">
        <v>1000</v>
      </c>
    </row>
    <row r="42" spans="1:7" ht="20.100000000000001" customHeight="1" x14ac:dyDescent="0.25">
      <c r="A42" s="181">
        <v>5175</v>
      </c>
      <c r="B42" s="191" t="s">
        <v>26</v>
      </c>
      <c r="C42" s="183">
        <v>0</v>
      </c>
      <c r="D42" s="183">
        <v>488</v>
      </c>
      <c r="E42" s="183">
        <v>488</v>
      </c>
      <c r="F42" s="183">
        <v>1000</v>
      </c>
      <c r="G42" s="209">
        <v>1000</v>
      </c>
    </row>
    <row r="43" spans="1:7" ht="20.100000000000001" customHeight="1" x14ac:dyDescent="0.25">
      <c r="A43" s="181">
        <v>5179</v>
      </c>
      <c r="B43" s="191" t="s">
        <v>37</v>
      </c>
      <c r="C43" s="183">
        <v>6000</v>
      </c>
      <c r="D43" s="183">
        <v>3000</v>
      </c>
      <c r="E43" s="183">
        <v>6000</v>
      </c>
      <c r="F43" s="183">
        <v>6000</v>
      </c>
      <c r="G43" s="209">
        <v>6000</v>
      </c>
    </row>
    <row r="44" spans="1:7" ht="20.100000000000001" customHeight="1" x14ac:dyDescent="0.25">
      <c r="A44" s="181">
        <v>5181</v>
      </c>
      <c r="B44" s="191" t="s">
        <v>236</v>
      </c>
      <c r="C44" s="183">
        <v>0</v>
      </c>
      <c r="D44" s="183">
        <v>0</v>
      </c>
      <c r="E44" s="183">
        <v>5000</v>
      </c>
      <c r="F44" s="183"/>
      <c r="G44" s="209">
        <v>0</v>
      </c>
    </row>
    <row r="45" spans="1:7" ht="20.100000000000001" customHeight="1" x14ac:dyDescent="0.25">
      <c r="A45" s="181">
        <v>5362</v>
      </c>
      <c r="B45" s="191" t="s">
        <v>237</v>
      </c>
      <c r="C45" s="183">
        <v>5000</v>
      </c>
      <c r="D45" s="183">
        <v>0</v>
      </c>
      <c r="E45" s="183">
        <v>0</v>
      </c>
      <c r="F45" s="183">
        <v>0</v>
      </c>
      <c r="G45" s="209">
        <v>0</v>
      </c>
    </row>
    <row r="46" spans="1:7" ht="20.100000000000001" customHeight="1" x14ac:dyDescent="0.25">
      <c r="A46" s="181">
        <v>5424</v>
      </c>
      <c r="B46" s="191" t="s">
        <v>238</v>
      </c>
      <c r="C46" s="183">
        <v>15000</v>
      </c>
      <c r="D46" s="183">
        <v>8406</v>
      </c>
      <c r="E46" s="183">
        <v>10000</v>
      </c>
      <c r="F46" s="183">
        <v>15000</v>
      </c>
      <c r="G46" s="209">
        <v>15000</v>
      </c>
    </row>
    <row r="47" spans="1:7" ht="20.100000000000001" customHeight="1" x14ac:dyDescent="0.25">
      <c r="A47" s="181">
        <v>5909</v>
      </c>
      <c r="B47" s="191" t="s">
        <v>239</v>
      </c>
      <c r="C47" s="183">
        <v>800000</v>
      </c>
      <c r="D47" s="183">
        <v>771570</v>
      </c>
      <c r="E47" s="183">
        <v>771570</v>
      </c>
      <c r="F47" s="183">
        <v>800000</v>
      </c>
      <c r="G47" s="209">
        <v>800000</v>
      </c>
    </row>
    <row r="48" spans="1:7" ht="20.100000000000001" customHeight="1" thickBot="1" x14ac:dyDescent="0.3">
      <c r="A48" s="170">
        <v>6121</v>
      </c>
      <c r="B48" s="171" t="s">
        <v>38</v>
      </c>
      <c r="C48" s="172">
        <v>0</v>
      </c>
      <c r="D48" s="172">
        <v>0</v>
      </c>
      <c r="E48" s="172">
        <v>0</v>
      </c>
      <c r="F48" s="172">
        <v>0</v>
      </c>
      <c r="G48" s="210">
        <v>0</v>
      </c>
    </row>
    <row r="49" spans="1:7" ht="20.100000000000001" customHeight="1" thickBot="1" x14ac:dyDescent="0.3">
      <c r="A49" s="157"/>
      <c r="B49" s="158" t="s">
        <v>61</v>
      </c>
      <c r="C49" s="175">
        <f>SUM(C18:C48)</f>
        <v>25632000</v>
      </c>
      <c r="D49" s="175">
        <f>SUM(D18:D48)</f>
        <v>17025779</v>
      </c>
      <c r="E49" s="175">
        <f>SUM(E18:E48)</f>
        <v>23061952</v>
      </c>
      <c r="F49" s="175">
        <f>SUM(F18:F48)</f>
        <v>24445000</v>
      </c>
      <c r="G49" s="197">
        <f>SUM(G18:G48)</f>
        <v>24445000</v>
      </c>
    </row>
    <row r="50" spans="1:7" ht="15" x14ac:dyDescent="0.25">
      <c r="A50" s="159"/>
      <c r="B50" s="159"/>
      <c r="C50" s="178"/>
      <c r="D50" s="178"/>
      <c r="E50" s="178"/>
      <c r="F50" s="178"/>
      <c r="G50" s="159"/>
    </row>
    <row r="51" spans="1:7" ht="15" x14ac:dyDescent="0.25">
      <c r="A51" s="159"/>
      <c r="B51" s="159"/>
      <c r="C51" s="178"/>
      <c r="D51" s="178"/>
      <c r="E51" s="178"/>
      <c r="F51" s="178"/>
      <c r="G51" s="159"/>
    </row>
    <row r="52" spans="1:7" ht="15" x14ac:dyDescent="0.25">
      <c r="A52" s="159"/>
      <c r="B52" s="179" t="s">
        <v>158</v>
      </c>
      <c r="C52" s="713">
        <v>44864</v>
      </c>
      <c r="E52" s="179" t="s">
        <v>159</v>
      </c>
      <c r="F52" s="179" t="s">
        <v>240</v>
      </c>
      <c r="G52" s="159"/>
    </row>
    <row r="53" spans="1:7" ht="15" x14ac:dyDescent="0.25">
      <c r="A53" s="159"/>
      <c r="B53" s="159"/>
      <c r="C53" s="159"/>
      <c r="D53" s="159"/>
      <c r="E53" s="159"/>
      <c r="F53" s="159"/>
      <c r="G53" s="159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3"/>
  <sheetViews>
    <sheetView topLeftCell="A4" zoomScale="110" zoomScaleNormal="110" workbookViewId="0">
      <selection activeCell="G27" sqref="G27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46" t="s">
        <v>450</v>
      </c>
      <c r="C1" s="1147"/>
      <c r="D1" s="1147"/>
      <c r="E1" s="1147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408</v>
      </c>
      <c r="B3" s="136" t="s">
        <v>183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48" t="s">
        <v>150</v>
      </c>
      <c r="B5" s="1150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49"/>
      <c r="B6" s="1151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>
        <v>2111</v>
      </c>
      <c r="B7" s="206" t="s">
        <v>184</v>
      </c>
      <c r="C7" s="203">
        <v>620000</v>
      </c>
      <c r="D7" s="203">
        <v>998555</v>
      </c>
      <c r="E7" s="203">
        <v>1250000</v>
      </c>
      <c r="F7" s="203">
        <v>1800000</v>
      </c>
      <c r="G7" s="657">
        <v>1800000</v>
      </c>
    </row>
    <row r="8" spans="1:7" ht="20.100000000000001" customHeight="1" x14ac:dyDescent="0.25">
      <c r="A8" s="153">
        <v>2132</v>
      </c>
      <c r="B8" s="165" t="s">
        <v>185</v>
      </c>
      <c r="C8" s="167">
        <v>900000</v>
      </c>
      <c r="D8" s="167">
        <v>363694</v>
      </c>
      <c r="E8" s="167">
        <v>480000</v>
      </c>
      <c r="F8" s="167">
        <v>500000</v>
      </c>
      <c r="G8" s="658">
        <v>500000</v>
      </c>
    </row>
    <row r="9" spans="1:7" ht="20.100000000000001" customHeight="1" thickBot="1" x14ac:dyDescent="0.3">
      <c r="A9" s="155">
        <v>2324</v>
      </c>
      <c r="B9" s="185" t="s">
        <v>186</v>
      </c>
      <c r="C9" s="204">
        <v>0</v>
      </c>
      <c r="D9" s="204">
        <v>18619</v>
      </c>
      <c r="E9" s="204">
        <v>18619</v>
      </c>
      <c r="F9" s="204">
        <v>0</v>
      </c>
      <c r="G9" s="659">
        <v>0</v>
      </c>
    </row>
    <row r="10" spans="1:7" ht="20.100000000000001" customHeight="1" thickBot="1" x14ac:dyDescent="0.3">
      <c r="A10" s="157"/>
      <c r="B10" s="158" t="s">
        <v>61</v>
      </c>
      <c r="C10" s="207">
        <f>SUM(C7:C9)</f>
        <v>1520000</v>
      </c>
      <c r="D10" s="207">
        <f>SUM(D7:D9)</f>
        <v>1380868</v>
      </c>
      <c r="E10" s="207">
        <f>SUM(E7:E9)</f>
        <v>1748619</v>
      </c>
      <c r="F10" s="207">
        <f>SUM(F7:F9)</f>
        <v>2300000</v>
      </c>
      <c r="G10" s="660">
        <f>SUM(G7:G9)</f>
        <v>2300000</v>
      </c>
    </row>
    <row r="11" spans="1:7" ht="15" x14ac:dyDescent="0.25">
      <c r="A11" s="159"/>
      <c r="B11" s="159"/>
      <c r="C11" s="160"/>
      <c r="D11" s="160"/>
      <c r="E11" s="160"/>
      <c r="F11" s="160"/>
      <c r="G11" s="160"/>
    </row>
    <row r="12" spans="1:7" ht="15.75" thickBot="1" x14ac:dyDescent="0.3">
      <c r="A12" s="159"/>
      <c r="B12" s="159"/>
      <c r="C12" s="159"/>
      <c r="D12" s="159"/>
      <c r="E12" s="159"/>
      <c r="F12" s="159"/>
    </row>
    <row r="13" spans="1:7" ht="15.75" x14ac:dyDescent="0.25">
      <c r="A13" s="135" t="s">
        <v>408</v>
      </c>
      <c r="B13" s="136" t="s">
        <v>183</v>
      </c>
      <c r="C13" s="161"/>
      <c r="D13" s="138"/>
      <c r="E13" s="138"/>
      <c r="F13" s="138"/>
      <c r="G13" s="139"/>
    </row>
    <row r="14" spans="1:7" ht="15.75" x14ac:dyDescent="0.25">
      <c r="A14" s="140"/>
      <c r="B14" s="162" t="s">
        <v>155</v>
      </c>
      <c r="C14" s="142"/>
      <c r="D14" s="143"/>
      <c r="E14" s="144" t="s">
        <v>149</v>
      </c>
      <c r="F14" s="143"/>
      <c r="G14" s="145"/>
    </row>
    <row r="15" spans="1:7" ht="15" x14ac:dyDescent="0.25">
      <c r="A15" s="1148" t="s">
        <v>150</v>
      </c>
      <c r="B15" s="1153" t="s">
        <v>151</v>
      </c>
      <c r="C15" s="146" t="s">
        <v>152</v>
      </c>
      <c r="D15" s="146" t="s">
        <v>115</v>
      </c>
      <c r="E15" s="146" t="s">
        <v>153</v>
      </c>
      <c r="F15" s="146" t="s">
        <v>116</v>
      </c>
      <c r="G15" s="147" t="s">
        <v>154</v>
      </c>
    </row>
    <row r="16" spans="1:7" ht="15.75" thickBot="1" x14ac:dyDescent="0.3">
      <c r="A16" s="1152"/>
      <c r="B16" s="1154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148" t="str">
        <f>IF('1014-útulek'!E16=0," ",'1014-útulek'!E16)</f>
        <v>k 31.12.2022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7" ht="20.100000000000001" customHeight="1" x14ac:dyDescent="0.25">
      <c r="A17" s="153">
        <v>5133</v>
      </c>
      <c r="B17" s="165" t="s">
        <v>171</v>
      </c>
      <c r="C17" s="166">
        <v>0</v>
      </c>
      <c r="D17" s="167">
        <v>1350</v>
      </c>
      <c r="E17" s="166">
        <v>2000</v>
      </c>
      <c r="F17" s="166">
        <v>0</v>
      </c>
      <c r="G17" s="195">
        <v>0</v>
      </c>
    </row>
    <row r="18" spans="1:7" ht="20.100000000000001" customHeight="1" x14ac:dyDescent="0.25">
      <c r="A18" s="181">
        <v>5134</v>
      </c>
      <c r="B18" s="182" t="s">
        <v>187</v>
      </c>
      <c r="C18" s="183">
        <v>15000</v>
      </c>
      <c r="D18" s="183">
        <v>1980</v>
      </c>
      <c r="E18" s="183">
        <v>13000</v>
      </c>
      <c r="F18" s="183">
        <v>15000</v>
      </c>
      <c r="G18" s="201">
        <v>15000</v>
      </c>
    </row>
    <row r="19" spans="1:7" ht="20.100000000000001" customHeight="1" x14ac:dyDescent="0.25">
      <c r="A19" s="181">
        <v>5137</v>
      </c>
      <c r="B19" s="182" t="s">
        <v>19</v>
      </c>
      <c r="C19" s="183">
        <v>30000</v>
      </c>
      <c r="D19" s="183">
        <v>16864</v>
      </c>
      <c r="E19" s="183">
        <v>30000</v>
      </c>
      <c r="F19" s="183">
        <v>30000</v>
      </c>
      <c r="G19" s="201">
        <v>30000</v>
      </c>
    </row>
    <row r="20" spans="1:7" ht="20.100000000000001" customHeight="1" x14ac:dyDescent="0.25">
      <c r="A20" s="181">
        <v>5139</v>
      </c>
      <c r="B20" s="182" t="s">
        <v>162</v>
      </c>
      <c r="C20" s="183">
        <v>80000</v>
      </c>
      <c r="D20" s="183">
        <v>58741</v>
      </c>
      <c r="E20" s="183">
        <v>80000</v>
      </c>
      <c r="F20" s="183">
        <v>80000</v>
      </c>
      <c r="G20" s="201">
        <v>80000</v>
      </c>
    </row>
    <row r="21" spans="1:7" ht="20.100000000000001" customHeight="1" x14ac:dyDescent="0.25">
      <c r="A21" s="181">
        <v>5151</v>
      </c>
      <c r="B21" s="182" t="s">
        <v>20</v>
      </c>
      <c r="C21" s="183">
        <v>300000</v>
      </c>
      <c r="D21" s="183">
        <v>143797</v>
      </c>
      <c r="E21" s="183">
        <v>300000</v>
      </c>
      <c r="F21" s="183">
        <v>320000</v>
      </c>
      <c r="G21" s="201">
        <v>320000</v>
      </c>
    </row>
    <row r="22" spans="1:7" ht="20.100000000000001" customHeight="1" x14ac:dyDescent="0.25">
      <c r="A22" s="181">
        <v>5152</v>
      </c>
      <c r="B22" s="182" t="s">
        <v>45</v>
      </c>
      <c r="C22" s="183">
        <v>450000</v>
      </c>
      <c r="D22" s="183">
        <v>260948</v>
      </c>
      <c r="E22" s="183">
        <v>450000</v>
      </c>
      <c r="F22" s="183">
        <v>450000</v>
      </c>
      <c r="G22" s="201">
        <v>450000</v>
      </c>
    </row>
    <row r="23" spans="1:7" ht="20.100000000000001" customHeight="1" x14ac:dyDescent="0.25">
      <c r="A23" s="181">
        <v>5153</v>
      </c>
      <c r="B23" s="182" t="s">
        <v>21</v>
      </c>
      <c r="C23" s="183">
        <v>25000</v>
      </c>
      <c r="D23" s="183">
        <v>10744</v>
      </c>
      <c r="E23" s="183">
        <v>25000</v>
      </c>
      <c r="F23" s="183">
        <v>30000</v>
      </c>
      <c r="G23" s="201">
        <v>30000</v>
      </c>
    </row>
    <row r="24" spans="1:7" ht="20.100000000000001" customHeight="1" x14ac:dyDescent="0.25">
      <c r="A24" s="181">
        <v>5154</v>
      </c>
      <c r="B24" s="182" t="s">
        <v>174</v>
      </c>
      <c r="C24" s="183">
        <v>720000</v>
      </c>
      <c r="D24" s="183">
        <v>547068</v>
      </c>
      <c r="E24" s="183">
        <v>720000</v>
      </c>
      <c r="F24" s="183">
        <v>750000</v>
      </c>
      <c r="G24" s="201">
        <v>750000</v>
      </c>
    </row>
    <row r="25" spans="1:7" ht="20.100000000000001" customHeight="1" x14ac:dyDescent="0.25">
      <c r="A25" s="181">
        <v>5156</v>
      </c>
      <c r="B25" s="182" t="s">
        <v>188</v>
      </c>
      <c r="C25" s="183">
        <v>15000</v>
      </c>
      <c r="D25" s="183">
        <v>2999</v>
      </c>
      <c r="E25" s="183">
        <v>15000</v>
      </c>
      <c r="F25" s="183">
        <v>15000</v>
      </c>
      <c r="G25" s="201">
        <v>15000</v>
      </c>
    </row>
    <row r="26" spans="1:7" ht="20.100000000000001" customHeight="1" x14ac:dyDescent="0.25">
      <c r="A26" s="181">
        <v>5169</v>
      </c>
      <c r="B26" s="182" t="s">
        <v>156</v>
      </c>
      <c r="C26" s="183">
        <v>200000</v>
      </c>
      <c r="D26" s="183">
        <v>124321</v>
      </c>
      <c r="E26" s="183">
        <v>200000</v>
      </c>
      <c r="F26" s="183">
        <v>250000</v>
      </c>
      <c r="G26" s="201">
        <v>250000</v>
      </c>
    </row>
    <row r="27" spans="1:7" ht="20.100000000000001" customHeight="1" x14ac:dyDescent="0.25">
      <c r="A27" s="155">
        <v>5171</v>
      </c>
      <c r="B27" s="716" t="s">
        <v>177</v>
      </c>
      <c r="C27" s="186">
        <v>300000</v>
      </c>
      <c r="D27" s="186">
        <v>487026</v>
      </c>
      <c r="E27" s="186">
        <v>300000</v>
      </c>
      <c r="F27" s="186">
        <v>350000</v>
      </c>
      <c r="G27" s="202">
        <v>350000</v>
      </c>
    </row>
    <row r="28" spans="1:7" ht="20.100000000000001" customHeight="1" thickBot="1" x14ac:dyDescent="0.3">
      <c r="A28" s="170">
        <v>5909</v>
      </c>
      <c r="B28" s="717" t="s">
        <v>239</v>
      </c>
      <c r="C28" s="172">
        <v>0</v>
      </c>
      <c r="D28" s="172">
        <v>106819</v>
      </c>
      <c r="E28" s="172">
        <v>0</v>
      </c>
      <c r="F28" s="172">
        <v>0</v>
      </c>
      <c r="G28" s="196">
        <v>0</v>
      </c>
    </row>
    <row r="29" spans="1:7" ht="20.100000000000001" customHeight="1" thickBot="1" x14ac:dyDescent="0.3">
      <c r="A29" s="157"/>
      <c r="B29" s="158" t="s">
        <v>61</v>
      </c>
      <c r="C29" s="175">
        <f>SUM(C17:C28)</f>
        <v>2135000</v>
      </c>
      <c r="D29" s="175">
        <f>SUM(D17:D28)</f>
        <v>1762657</v>
      </c>
      <c r="E29" s="175">
        <f>SUM(E17:E28)</f>
        <v>2135000</v>
      </c>
      <c r="F29" s="175">
        <f>SUM(F17:F28)</f>
        <v>2290000</v>
      </c>
      <c r="G29" s="197">
        <f>SUM(G17:G28)</f>
        <v>2290000</v>
      </c>
    </row>
    <row r="30" spans="1:7" ht="15" x14ac:dyDescent="0.25">
      <c r="A30" s="159"/>
      <c r="B30" s="159"/>
      <c r="C30" s="178"/>
      <c r="D30" s="178"/>
      <c r="E30" s="178"/>
      <c r="F30" s="178"/>
      <c r="G30" s="159"/>
    </row>
    <row r="31" spans="1:7" ht="15" x14ac:dyDescent="0.25">
      <c r="A31" s="159"/>
      <c r="B31" s="159"/>
      <c r="C31" s="178"/>
      <c r="D31" s="178"/>
      <c r="E31" s="178"/>
      <c r="F31" s="178"/>
      <c r="G31" s="159"/>
    </row>
    <row r="32" spans="1:7" ht="15" x14ac:dyDescent="0.25">
      <c r="A32" s="159"/>
      <c r="B32" s="179" t="s">
        <v>158</v>
      </c>
      <c r="C32" s="715">
        <v>44864</v>
      </c>
      <c r="E32" s="179" t="s">
        <v>159</v>
      </c>
      <c r="F32" s="159" t="s">
        <v>189</v>
      </c>
      <c r="G32" s="159"/>
    </row>
    <row r="33" spans="1:7" ht="15" x14ac:dyDescent="0.25">
      <c r="A33" s="159"/>
      <c r="B33" s="159"/>
      <c r="C33" s="159"/>
      <c r="D33" s="159"/>
      <c r="E33" s="159"/>
      <c r="F33" s="159"/>
      <c r="G33" s="159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8"/>
  <sheetViews>
    <sheetView zoomScale="110" zoomScaleNormal="110" workbookViewId="0">
      <selection activeCell="G27" sqref="G27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46" t="s">
        <v>451</v>
      </c>
      <c r="C1" s="1147"/>
      <c r="D1" s="1147"/>
      <c r="E1" s="1147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413</v>
      </c>
      <c r="B3" s="136" t="s">
        <v>190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48" t="s">
        <v>150</v>
      </c>
      <c r="B5" s="1150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49"/>
      <c r="B6" s="1151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>
        <v>2111</v>
      </c>
      <c r="B7" s="151" t="s">
        <v>191</v>
      </c>
      <c r="C7" s="203">
        <v>5000</v>
      </c>
      <c r="D7" s="203">
        <v>12700</v>
      </c>
      <c r="E7" s="203">
        <v>13000</v>
      </c>
      <c r="F7" s="203">
        <v>10000</v>
      </c>
      <c r="G7" s="657">
        <v>10000</v>
      </c>
    </row>
    <row r="8" spans="1:7" ht="20.100000000000001" customHeight="1" x14ac:dyDescent="0.25">
      <c r="A8" s="153"/>
      <c r="B8" s="154"/>
      <c r="C8" s="167"/>
      <c r="D8" s="167"/>
      <c r="E8" s="167"/>
      <c r="F8" s="167"/>
      <c r="G8" s="658"/>
    </row>
    <row r="9" spans="1:7" ht="20.100000000000001" customHeight="1" thickBot="1" x14ac:dyDescent="0.3">
      <c r="A9" s="155"/>
      <c r="B9" s="156"/>
      <c r="C9" s="204"/>
      <c r="D9" s="204"/>
      <c r="E9" s="204"/>
      <c r="F9" s="204"/>
      <c r="G9" s="659"/>
    </row>
    <row r="10" spans="1:7" ht="20.100000000000001" customHeight="1" thickBot="1" x14ac:dyDescent="0.3">
      <c r="A10" s="157"/>
      <c r="B10" s="158" t="s">
        <v>61</v>
      </c>
      <c r="C10" s="207">
        <f>SUM(C7:C9)</f>
        <v>5000</v>
      </c>
      <c r="D10" s="207">
        <f>SUM(D7:D9)</f>
        <v>12700</v>
      </c>
      <c r="E10" s="207">
        <f>SUM(E7:E9)</f>
        <v>13000</v>
      </c>
      <c r="F10" s="207">
        <f>SUM(F7:F9)</f>
        <v>10000</v>
      </c>
      <c r="G10" s="660">
        <f>SUM(G7:G9)</f>
        <v>10000</v>
      </c>
    </row>
    <row r="11" spans="1:7" ht="15" x14ac:dyDescent="0.25">
      <c r="A11" s="159"/>
      <c r="B11" s="159"/>
      <c r="C11" s="160"/>
      <c r="D11" s="160"/>
      <c r="E11" s="160"/>
      <c r="F11" s="160"/>
      <c r="G11" s="160"/>
    </row>
    <row r="12" spans="1:7" ht="15.75" thickBot="1" x14ac:dyDescent="0.3">
      <c r="A12" s="159"/>
      <c r="B12" s="159"/>
      <c r="C12" s="159"/>
      <c r="D12" s="159"/>
      <c r="E12" s="159"/>
      <c r="F12" s="159"/>
    </row>
    <row r="13" spans="1:7" ht="15.75" x14ac:dyDescent="0.25">
      <c r="A13" s="135" t="s">
        <v>413</v>
      </c>
      <c r="B13" s="136" t="s">
        <v>190</v>
      </c>
      <c r="C13" s="161"/>
      <c r="D13" s="138"/>
      <c r="E13" s="138"/>
      <c r="F13" s="138"/>
      <c r="G13" s="139"/>
    </row>
    <row r="14" spans="1:7" ht="15.75" x14ac:dyDescent="0.25">
      <c r="A14" s="140"/>
      <c r="B14" s="162" t="s">
        <v>155</v>
      </c>
      <c r="C14" s="142"/>
      <c r="D14" s="143"/>
      <c r="E14" s="144" t="s">
        <v>149</v>
      </c>
      <c r="F14" s="143"/>
      <c r="G14" s="145"/>
    </row>
    <row r="15" spans="1:7" ht="15" x14ac:dyDescent="0.25">
      <c r="A15" s="1148" t="s">
        <v>150</v>
      </c>
      <c r="B15" s="1153" t="s">
        <v>151</v>
      </c>
      <c r="C15" s="146" t="s">
        <v>152</v>
      </c>
      <c r="D15" s="146" t="s">
        <v>115</v>
      </c>
      <c r="E15" s="146" t="s">
        <v>153</v>
      </c>
      <c r="F15" s="146" t="s">
        <v>116</v>
      </c>
      <c r="G15" s="147" t="s">
        <v>154</v>
      </c>
    </row>
    <row r="16" spans="1:7" ht="15.75" thickBot="1" x14ac:dyDescent="0.3">
      <c r="A16" s="1152"/>
      <c r="B16" s="1154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148" t="str">
        <f>IF('1014-útulek'!E16=0," ",'1014-útulek'!E16)</f>
        <v>k 31.12.2022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7" ht="20.100000000000001" customHeight="1" x14ac:dyDescent="0.25">
      <c r="A17" s="153">
        <v>5139</v>
      </c>
      <c r="B17" s="165" t="s">
        <v>162</v>
      </c>
      <c r="C17" s="166">
        <v>0</v>
      </c>
      <c r="D17" s="167">
        <v>4801</v>
      </c>
      <c r="E17" s="166">
        <v>5000</v>
      </c>
      <c r="F17" s="166">
        <v>13000</v>
      </c>
      <c r="G17" s="195">
        <v>13000</v>
      </c>
    </row>
    <row r="18" spans="1:7" ht="20.100000000000001" customHeight="1" x14ac:dyDescent="0.25">
      <c r="A18" s="181">
        <v>5154</v>
      </c>
      <c r="B18" s="182" t="s">
        <v>174</v>
      </c>
      <c r="C18" s="183">
        <v>900000</v>
      </c>
      <c r="D18" s="183">
        <v>793228</v>
      </c>
      <c r="E18" s="183">
        <v>900000</v>
      </c>
      <c r="F18" s="183">
        <v>900000</v>
      </c>
      <c r="G18" s="201">
        <v>900000</v>
      </c>
    </row>
    <row r="19" spans="1:7" ht="20.100000000000001" customHeight="1" x14ac:dyDescent="0.25">
      <c r="A19" s="181">
        <v>5156</v>
      </c>
      <c r="B19" s="182" t="s">
        <v>188</v>
      </c>
      <c r="C19" s="183">
        <v>5000</v>
      </c>
      <c r="D19" s="183">
        <v>2414</v>
      </c>
      <c r="E19" s="183">
        <v>5000</v>
      </c>
      <c r="F19" s="183">
        <v>5000</v>
      </c>
      <c r="G19" s="201">
        <v>5000</v>
      </c>
    </row>
    <row r="20" spans="1:7" ht="20.100000000000001" customHeight="1" x14ac:dyDescent="0.25">
      <c r="A20" s="181">
        <v>5164</v>
      </c>
      <c r="B20" s="182" t="s">
        <v>23</v>
      </c>
      <c r="C20" s="183">
        <v>74000</v>
      </c>
      <c r="D20" s="183">
        <v>0</v>
      </c>
      <c r="E20" s="183">
        <v>74000</v>
      </c>
      <c r="F20" s="183">
        <v>74000</v>
      </c>
      <c r="G20" s="201">
        <v>74000</v>
      </c>
    </row>
    <row r="21" spans="1:7" ht="20.100000000000001" customHeight="1" x14ac:dyDescent="0.25">
      <c r="A21" s="181">
        <v>5167</v>
      </c>
      <c r="B21" s="182" t="s">
        <v>192</v>
      </c>
      <c r="C21" s="183">
        <v>2000</v>
      </c>
      <c r="D21" s="183">
        <v>0</v>
      </c>
      <c r="E21" s="183">
        <v>0</v>
      </c>
      <c r="F21" s="183">
        <v>2000</v>
      </c>
      <c r="G21" s="201">
        <v>2000</v>
      </c>
    </row>
    <row r="22" spans="1:7" ht="20.100000000000001" customHeight="1" x14ac:dyDescent="0.25">
      <c r="A22" s="181">
        <v>5169</v>
      </c>
      <c r="B22" s="182" t="s">
        <v>156</v>
      </c>
      <c r="C22" s="183">
        <v>6000</v>
      </c>
      <c r="D22" s="183">
        <v>0</v>
      </c>
      <c r="E22" s="183">
        <v>6000</v>
      </c>
      <c r="F22" s="183">
        <v>6000</v>
      </c>
      <c r="G22" s="201">
        <v>6000</v>
      </c>
    </row>
    <row r="23" spans="1:7" ht="20.100000000000001" customHeight="1" thickBot="1" x14ac:dyDescent="0.3">
      <c r="A23" s="155">
        <v>5171</v>
      </c>
      <c r="B23" s="185" t="s">
        <v>177</v>
      </c>
      <c r="C23" s="186">
        <v>300000</v>
      </c>
      <c r="D23" s="186">
        <v>44758</v>
      </c>
      <c r="E23" s="186">
        <v>200000</v>
      </c>
      <c r="F23" s="186">
        <v>300000</v>
      </c>
      <c r="G23" s="202">
        <v>300000</v>
      </c>
    </row>
    <row r="24" spans="1:7" ht="20.100000000000001" customHeight="1" thickBot="1" x14ac:dyDescent="0.3">
      <c r="A24" s="157"/>
      <c r="B24" s="158"/>
      <c r="C24" s="175">
        <f>C17+C18+C19+C20+C21+C22+C23</f>
        <v>1287000</v>
      </c>
      <c r="D24" s="175">
        <f>SUM(D17:D23)</f>
        <v>845201</v>
      </c>
      <c r="E24" s="175">
        <f>SUM(E17:E23)</f>
        <v>1190000</v>
      </c>
      <c r="F24" s="175">
        <f>SUM(F17:F23)</f>
        <v>1300000</v>
      </c>
      <c r="G24" s="197">
        <f>SUM(G17:G23)</f>
        <v>1300000</v>
      </c>
    </row>
    <row r="25" spans="1:7" ht="15" x14ac:dyDescent="0.25">
      <c r="A25" s="159"/>
      <c r="B25" s="159"/>
      <c r="C25" s="178"/>
      <c r="D25" s="178"/>
      <c r="E25" s="178"/>
      <c r="F25" s="178"/>
      <c r="G25" s="159"/>
    </row>
    <row r="26" spans="1:7" ht="15" x14ac:dyDescent="0.25">
      <c r="A26" s="159"/>
      <c r="B26" s="159"/>
      <c r="C26" s="178"/>
      <c r="D26" s="178"/>
      <c r="E26" s="178"/>
      <c r="F26" s="178"/>
      <c r="G26" s="159"/>
    </row>
    <row r="27" spans="1:7" ht="15" x14ac:dyDescent="0.25">
      <c r="A27" s="159"/>
      <c r="B27" s="179" t="s">
        <v>158</v>
      </c>
      <c r="C27" s="720">
        <v>44864</v>
      </c>
      <c r="E27" s="179" t="s">
        <v>159</v>
      </c>
      <c r="F27" s="159" t="s">
        <v>160</v>
      </c>
      <c r="G27" s="159"/>
    </row>
    <row r="28" spans="1:7" ht="15" x14ac:dyDescent="0.25">
      <c r="A28" s="159"/>
      <c r="B28" s="159"/>
      <c r="C28" s="159"/>
      <c r="D28" s="159"/>
      <c r="E28" s="159"/>
      <c r="F28" s="159"/>
      <c r="G28" s="159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29"/>
  <sheetViews>
    <sheetView topLeftCell="A7" zoomScale="110" zoomScaleNormal="110" workbookViewId="0">
      <selection activeCell="E28" sqref="E28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46" t="s">
        <v>452</v>
      </c>
      <c r="C1" s="1147"/>
      <c r="D1" s="1147"/>
      <c r="E1" s="1147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414</v>
      </c>
      <c r="B3" s="136" t="s">
        <v>193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48" t="s">
        <v>150</v>
      </c>
      <c r="B5" s="1150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49"/>
      <c r="B6" s="1151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>
        <v>2111</v>
      </c>
      <c r="B7" s="151" t="s">
        <v>194</v>
      </c>
      <c r="C7" s="203">
        <v>50000</v>
      </c>
      <c r="D7" s="203">
        <v>32962</v>
      </c>
      <c r="E7" s="203">
        <v>70000</v>
      </c>
      <c r="F7" s="203">
        <v>50000</v>
      </c>
      <c r="G7" s="657">
        <v>50000</v>
      </c>
    </row>
    <row r="8" spans="1:7" ht="20.100000000000001" customHeight="1" thickBot="1" x14ac:dyDescent="0.3">
      <c r="A8" s="155">
        <v>2324</v>
      </c>
      <c r="B8" s="156" t="s">
        <v>195</v>
      </c>
      <c r="C8" s="204">
        <v>0</v>
      </c>
      <c r="D8" s="204">
        <v>0</v>
      </c>
      <c r="E8" s="204">
        <v>0</v>
      </c>
      <c r="F8" s="204">
        <v>0</v>
      </c>
      <c r="G8" s="659">
        <v>0</v>
      </c>
    </row>
    <row r="9" spans="1:7" ht="20.100000000000001" customHeight="1" thickBot="1" x14ac:dyDescent="0.3">
      <c r="A9" s="157"/>
      <c r="B9" s="158" t="s">
        <v>61</v>
      </c>
      <c r="C9" s="207">
        <f>SUM(C7:C8)</f>
        <v>50000</v>
      </c>
      <c r="D9" s="207">
        <f>SUM(D7:D8)</f>
        <v>32962</v>
      </c>
      <c r="E9" s="207">
        <f>SUM(E7:E8)</f>
        <v>70000</v>
      </c>
      <c r="F9" s="207">
        <f>SUM(F7:F8)</f>
        <v>50000</v>
      </c>
      <c r="G9" s="660">
        <f>SUM(G7:G8)</f>
        <v>50000</v>
      </c>
    </row>
    <row r="10" spans="1:7" ht="15" x14ac:dyDescent="0.25">
      <c r="A10" s="159"/>
      <c r="B10" s="159"/>
      <c r="C10" s="160"/>
      <c r="D10" s="160"/>
      <c r="E10" s="160"/>
      <c r="F10" s="160"/>
      <c r="G10" s="160"/>
    </row>
    <row r="11" spans="1:7" ht="15.75" thickBot="1" x14ac:dyDescent="0.3">
      <c r="A11" s="159"/>
      <c r="B11" s="159"/>
      <c r="C11" s="159"/>
      <c r="D11" s="159"/>
      <c r="E11" s="159"/>
      <c r="F11" s="159"/>
    </row>
    <row r="12" spans="1:7" ht="15.75" x14ac:dyDescent="0.25">
      <c r="A12" s="135" t="s">
        <v>414</v>
      </c>
      <c r="B12" s="136" t="s">
        <v>193</v>
      </c>
      <c r="C12" s="161"/>
      <c r="D12" s="138"/>
      <c r="E12" s="138"/>
      <c r="F12" s="138"/>
      <c r="G12" s="139"/>
    </row>
    <row r="13" spans="1:7" ht="15.75" x14ac:dyDescent="0.25">
      <c r="A13" s="140"/>
      <c r="B13" s="162" t="s">
        <v>155</v>
      </c>
      <c r="C13" s="142"/>
      <c r="D13" s="143"/>
      <c r="E13" s="144" t="s">
        <v>149</v>
      </c>
      <c r="F13" s="143"/>
      <c r="G13" s="145"/>
    </row>
    <row r="14" spans="1:7" ht="15" x14ac:dyDescent="0.25">
      <c r="A14" s="1148" t="s">
        <v>150</v>
      </c>
      <c r="B14" s="1153" t="s">
        <v>151</v>
      </c>
      <c r="C14" s="146" t="s">
        <v>152</v>
      </c>
      <c r="D14" s="146" t="s">
        <v>115</v>
      </c>
      <c r="E14" s="146" t="s">
        <v>153</v>
      </c>
      <c r="F14" s="146" t="s">
        <v>116</v>
      </c>
      <c r="G14" s="147" t="s">
        <v>154</v>
      </c>
    </row>
    <row r="15" spans="1:7" ht="15.75" thickBot="1" x14ac:dyDescent="0.3">
      <c r="A15" s="1152"/>
      <c r="B15" s="1154"/>
      <c r="C15" s="148" t="str">
        <f>IF('příjmy-paragraf'!D2=0," ",'příjmy-paragraf'!D2)</f>
        <v>rok 2022</v>
      </c>
      <c r="D15" s="148" t="str">
        <f>IF('příjmy-paragraf'!E3=0," ",'příjmy-paragraf'!E3)</f>
        <v xml:space="preserve"> k 30.09.</v>
      </c>
      <c r="E15" s="148" t="str">
        <f>IF('1014-útulek'!E16=0," ",'1014-útulek'!E16)</f>
        <v>k 31.12.2022</v>
      </c>
      <c r="F15" s="148" t="str">
        <f>IF('příjmy-paragraf'!F2=0," ",'příjmy-paragraf'!F2)</f>
        <v>rok 2023</v>
      </c>
      <c r="G15" s="149" t="str">
        <f>IF('příjmy-paragraf'!F2=0," ",'příjmy-paragraf'!F2)</f>
        <v>rok 2023</v>
      </c>
    </row>
    <row r="16" spans="1:7" ht="20.100000000000001" customHeight="1" x14ac:dyDescent="0.25">
      <c r="A16" s="153">
        <v>5132</v>
      </c>
      <c r="B16" s="165" t="s">
        <v>170</v>
      </c>
      <c r="C16" s="166">
        <v>1000</v>
      </c>
      <c r="D16" s="167">
        <v>0</v>
      </c>
      <c r="E16" s="166">
        <v>1000</v>
      </c>
      <c r="F16" s="166">
        <v>1000</v>
      </c>
      <c r="G16" s="195">
        <v>1000</v>
      </c>
    </row>
    <row r="17" spans="1:7" ht="20.100000000000001" customHeight="1" x14ac:dyDescent="0.25">
      <c r="A17" s="181">
        <v>5134</v>
      </c>
      <c r="B17" s="182" t="s">
        <v>187</v>
      </c>
      <c r="C17" s="183">
        <v>2000</v>
      </c>
      <c r="D17" s="183">
        <v>0</v>
      </c>
      <c r="E17" s="183">
        <v>3000</v>
      </c>
      <c r="F17" s="183">
        <v>4000</v>
      </c>
      <c r="G17" s="201">
        <v>4000</v>
      </c>
    </row>
    <row r="18" spans="1:7" ht="20.100000000000001" customHeight="1" x14ac:dyDescent="0.25">
      <c r="A18" s="181">
        <v>5139</v>
      </c>
      <c r="B18" s="182" t="s">
        <v>180</v>
      </c>
      <c r="C18" s="183">
        <v>25000</v>
      </c>
      <c r="D18" s="183">
        <v>604</v>
      </c>
      <c r="E18" s="183">
        <v>15000</v>
      </c>
      <c r="F18" s="183">
        <v>20000</v>
      </c>
      <c r="G18" s="201">
        <v>20000</v>
      </c>
    </row>
    <row r="19" spans="1:7" ht="20.100000000000001" customHeight="1" x14ac:dyDescent="0.25">
      <c r="A19" s="181">
        <v>5154</v>
      </c>
      <c r="B19" s="182" t="s">
        <v>174</v>
      </c>
      <c r="C19" s="183">
        <v>7000</v>
      </c>
      <c r="D19" s="183">
        <v>8002</v>
      </c>
      <c r="E19" s="183">
        <v>10000</v>
      </c>
      <c r="F19" s="183">
        <v>15000</v>
      </c>
      <c r="G19" s="201">
        <v>15000</v>
      </c>
    </row>
    <row r="20" spans="1:7" ht="20.100000000000001" customHeight="1" x14ac:dyDescent="0.25">
      <c r="A20" s="181">
        <v>5156</v>
      </c>
      <c r="B20" s="182" t="s">
        <v>188</v>
      </c>
      <c r="C20" s="183">
        <v>25000</v>
      </c>
      <c r="D20" s="183">
        <v>1039</v>
      </c>
      <c r="E20" s="183">
        <v>15000</v>
      </c>
      <c r="F20" s="183">
        <v>20000</v>
      </c>
      <c r="G20" s="201">
        <v>20000</v>
      </c>
    </row>
    <row r="21" spans="1:7" ht="20.100000000000001" customHeight="1" x14ac:dyDescent="0.25">
      <c r="A21" s="181">
        <v>5169</v>
      </c>
      <c r="B21" s="182" t="s">
        <v>156</v>
      </c>
      <c r="C21" s="183">
        <v>30000</v>
      </c>
      <c r="D21" s="183">
        <v>18392</v>
      </c>
      <c r="E21" s="183">
        <v>20000</v>
      </c>
      <c r="F21" s="183">
        <v>30000</v>
      </c>
      <c r="G21" s="201">
        <v>30000</v>
      </c>
    </row>
    <row r="22" spans="1:7" ht="20.100000000000001" customHeight="1" x14ac:dyDescent="0.25">
      <c r="A22" s="155">
        <v>5171</v>
      </c>
      <c r="B22" s="185" t="s">
        <v>177</v>
      </c>
      <c r="C22" s="186">
        <v>30000</v>
      </c>
      <c r="D22" s="186">
        <v>55250</v>
      </c>
      <c r="E22" s="186">
        <v>56000</v>
      </c>
      <c r="F22" s="186">
        <v>30000</v>
      </c>
      <c r="G22" s="202">
        <v>30000</v>
      </c>
    </row>
    <row r="23" spans="1:7" ht="20.100000000000001" customHeight="1" x14ac:dyDescent="0.25">
      <c r="A23" s="155">
        <v>6111</v>
      </c>
      <c r="B23" s="716" t="s">
        <v>249</v>
      </c>
      <c r="C23" s="186">
        <v>0</v>
      </c>
      <c r="D23" s="186">
        <v>0</v>
      </c>
      <c r="E23" s="186">
        <v>0</v>
      </c>
      <c r="F23" s="186">
        <v>100000</v>
      </c>
      <c r="G23" s="202">
        <v>100000</v>
      </c>
    </row>
    <row r="24" spans="1:7" ht="20.100000000000001" customHeight="1" thickBot="1" x14ac:dyDescent="0.3">
      <c r="A24" s="170">
        <v>6121</v>
      </c>
      <c r="B24" s="171" t="s">
        <v>196</v>
      </c>
      <c r="C24" s="172">
        <v>0</v>
      </c>
      <c r="D24" s="172">
        <v>0</v>
      </c>
      <c r="E24" s="172">
        <v>0</v>
      </c>
      <c r="F24" s="172">
        <v>0</v>
      </c>
      <c r="G24" s="196">
        <v>0</v>
      </c>
    </row>
    <row r="25" spans="1:7" ht="20.100000000000001" customHeight="1" thickBot="1" x14ac:dyDescent="0.3">
      <c r="A25" s="157"/>
      <c r="B25" s="158" t="s">
        <v>61</v>
      </c>
      <c r="C25" s="175">
        <f>SUM(C16:C24)</f>
        <v>120000</v>
      </c>
      <c r="D25" s="175">
        <f>SUM(D16:D24)</f>
        <v>83287</v>
      </c>
      <c r="E25" s="175">
        <f>SUM(E16:E24)</f>
        <v>120000</v>
      </c>
      <c r="F25" s="175">
        <f>SUM(F16:F24)</f>
        <v>220000</v>
      </c>
      <c r="G25" s="197">
        <f>SUM(G16:G24)</f>
        <v>220000</v>
      </c>
    </row>
    <row r="26" spans="1:7" ht="15" x14ac:dyDescent="0.25">
      <c r="A26" s="159"/>
      <c r="B26" s="159"/>
      <c r="C26" s="178"/>
      <c r="D26" s="178"/>
      <c r="E26" s="178"/>
      <c r="F26" s="178"/>
      <c r="G26" s="159"/>
    </row>
    <row r="27" spans="1:7" ht="15" x14ac:dyDescent="0.25">
      <c r="A27" s="159"/>
      <c r="B27" s="159"/>
      <c r="C27" s="178"/>
      <c r="D27" s="178"/>
      <c r="E27" s="178"/>
      <c r="F27" s="178"/>
      <c r="G27" s="159"/>
    </row>
    <row r="28" spans="1:7" ht="15" x14ac:dyDescent="0.25">
      <c r="A28" s="159"/>
      <c r="B28" s="179" t="s">
        <v>158</v>
      </c>
      <c r="C28" s="180">
        <v>44864</v>
      </c>
      <c r="E28" s="179" t="s">
        <v>159</v>
      </c>
      <c r="F28" s="159" t="s">
        <v>189</v>
      </c>
      <c r="G28" s="159"/>
    </row>
    <row r="29" spans="1:7" ht="15" x14ac:dyDescent="0.25">
      <c r="A29" s="159"/>
      <c r="B29" s="159"/>
      <c r="C29" s="159"/>
      <c r="D29" s="159"/>
      <c r="E29" s="159"/>
      <c r="F29" s="159"/>
      <c r="G29" s="159"/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39"/>
  <sheetViews>
    <sheetView topLeftCell="A10" zoomScale="110" zoomScaleNormal="110" workbookViewId="0">
      <selection activeCell="I12" sqref="I12"/>
    </sheetView>
  </sheetViews>
  <sheetFormatPr defaultColWidth="9.140625" defaultRowHeight="14.25" x14ac:dyDescent="0.2"/>
  <cols>
    <col min="1" max="1" width="8.42578125" style="134" customWidth="1"/>
    <col min="2" max="2" width="40.85546875" style="134" customWidth="1"/>
    <col min="3" max="5" width="12.85546875" style="134" customWidth="1"/>
    <col min="6" max="7" width="13.5703125" style="134" customWidth="1"/>
    <col min="8" max="8" width="16.5703125" style="134" customWidth="1"/>
    <col min="9" max="9" width="16.42578125" style="134" customWidth="1"/>
    <col min="10" max="10" width="16.28515625" style="134" customWidth="1"/>
    <col min="11" max="11" width="15.140625" style="134" customWidth="1"/>
    <col min="12" max="16384" width="9.140625" style="134"/>
  </cols>
  <sheetData>
    <row r="1" spans="1:11" ht="18" x14ac:dyDescent="0.25">
      <c r="B1" s="1146" t="s">
        <v>453</v>
      </c>
      <c r="C1" s="1147"/>
      <c r="D1" s="1147"/>
      <c r="E1" s="1147"/>
      <c r="F1" s="709" t="str">
        <f>IF('příjmy-paragraf'!F2=0," ",'příjmy-paragraf'!F2)</f>
        <v>rok 2023</v>
      </c>
    </row>
    <row r="2" spans="1:11" ht="15" thickBot="1" x14ac:dyDescent="0.25"/>
    <row r="3" spans="1:11" ht="15.75" x14ac:dyDescent="0.25">
      <c r="A3" s="135"/>
      <c r="B3" s="188" t="s">
        <v>197</v>
      </c>
      <c r="C3" s="137"/>
      <c r="D3" s="138"/>
      <c r="E3" s="138"/>
      <c r="F3" s="138"/>
      <c r="G3" s="139"/>
      <c r="H3" s="457"/>
    </row>
    <row r="4" spans="1:11" ht="16.5" thickBot="1" x14ac:dyDescent="0.3">
      <c r="A4" s="140"/>
      <c r="B4" s="141" t="s">
        <v>148</v>
      </c>
      <c r="C4" s="142"/>
      <c r="D4" s="143"/>
      <c r="E4" s="144" t="s">
        <v>149</v>
      </c>
      <c r="F4" s="143"/>
      <c r="G4" s="145"/>
      <c r="H4" s="457"/>
    </row>
    <row r="5" spans="1:11" ht="15" x14ac:dyDescent="0.25">
      <c r="A5" s="1194" t="s">
        <v>71</v>
      </c>
      <c r="B5" s="1150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  <c r="H5" s="1004" t="s">
        <v>576</v>
      </c>
      <c r="I5" s="1005">
        <v>3518</v>
      </c>
      <c r="J5" s="1006" t="s">
        <v>578</v>
      </c>
      <c r="K5" s="1014">
        <v>0.9</v>
      </c>
    </row>
    <row r="6" spans="1:11" ht="15.75" thickBot="1" x14ac:dyDescent="0.3">
      <c r="A6" s="1195"/>
      <c r="B6" s="1151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  <c r="H6" s="1191" t="s">
        <v>577</v>
      </c>
      <c r="I6" s="1192"/>
      <c r="J6" s="1192"/>
      <c r="K6" s="1193"/>
    </row>
    <row r="7" spans="1:11" ht="20.100000000000001" customHeight="1" x14ac:dyDescent="0.25">
      <c r="A7" s="459">
        <v>1345</v>
      </c>
      <c r="B7" s="357" t="s">
        <v>392</v>
      </c>
      <c r="C7" s="358">
        <v>1600000</v>
      </c>
      <c r="D7" s="358">
        <v>1429505</v>
      </c>
      <c r="E7" s="358">
        <v>1600000</v>
      </c>
      <c r="F7" s="358">
        <v>1900000</v>
      </c>
      <c r="G7" s="669">
        <v>1900000</v>
      </c>
      <c r="H7" s="1011">
        <v>500</v>
      </c>
      <c r="I7" s="1012">
        <v>600</v>
      </c>
      <c r="J7" s="1012">
        <v>700</v>
      </c>
      <c r="K7" s="1013">
        <v>800</v>
      </c>
    </row>
    <row r="8" spans="1:11" ht="20.100000000000001" customHeight="1" thickBot="1" x14ac:dyDescent="0.3">
      <c r="A8" s="472"/>
      <c r="B8" s="473" t="s">
        <v>61</v>
      </c>
      <c r="C8" s="474">
        <f>SUM(C7)</f>
        <v>1600000</v>
      </c>
      <c r="D8" s="474">
        <f>SUM(D7)</f>
        <v>1429505</v>
      </c>
      <c r="E8" s="474">
        <f>SUM(E7)</f>
        <v>1600000</v>
      </c>
      <c r="F8" s="474">
        <f>SUM(F7)</f>
        <v>1900000</v>
      </c>
      <c r="G8" s="670">
        <f>SUM(G7)</f>
        <v>1900000</v>
      </c>
      <c r="H8" s="1007">
        <f>H7*I5*K5</f>
        <v>1583100</v>
      </c>
      <c r="I8" s="1008">
        <f>I7*I5*K5</f>
        <v>1899720</v>
      </c>
      <c r="J8" s="1009">
        <f>J7*I5*K5</f>
        <v>2216340</v>
      </c>
      <c r="K8" s="1010">
        <f>K7*I5*K5</f>
        <v>2532960</v>
      </c>
    </row>
    <row r="9" spans="1:11" ht="20.100000000000001" customHeight="1" x14ac:dyDescent="0.25">
      <c r="A9" s="470">
        <v>3723</v>
      </c>
      <c r="B9" s="471" t="s">
        <v>200</v>
      </c>
      <c r="C9" s="462">
        <v>76000</v>
      </c>
      <c r="D9" s="462">
        <v>43509</v>
      </c>
      <c r="E9" s="462">
        <v>45000</v>
      </c>
      <c r="F9" s="462">
        <v>11000</v>
      </c>
      <c r="G9" s="671">
        <v>11000</v>
      </c>
      <c r="H9" s="457"/>
    </row>
    <row r="10" spans="1:11" ht="20.100000000000001" customHeight="1" x14ac:dyDescent="0.25">
      <c r="A10" s="460">
        <v>3723</v>
      </c>
      <c r="B10" s="461" t="s">
        <v>201</v>
      </c>
      <c r="C10" s="463">
        <v>18000</v>
      </c>
      <c r="D10" s="463">
        <v>26437</v>
      </c>
      <c r="E10" s="463">
        <v>30000</v>
      </c>
      <c r="F10" s="463">
        <v>30000</v>
      </c>
      <c r="G10" s="672">
        <v>30000</v>
      </c>
      <c r="H10" s="457"/>
    </row>
    <row r="11" spans="1:11" ht="20.100000000000001" customHeight="1" x14ac:dyDescent="0.25">
      <c r="A11" s="460">
        <v>3723</v>
      </c>
      <c r="B11" s="461" t="s">
        <v>202</v>
      </c>
      <c r="C11" s="463">
        <v>95000</v>
      </c>
      <c r="D11" s="463">
        <v>29578</v>
      </c>
      <c r="E11" s="463">
        <v>32000</v>
      </c>
      <c r="F11" s="463">
        <v>32000</v>
      </c>
      <c r="G11" s="672">
        <v>32000</v>
      </c>
      <c r="H11" s="457"/>
    </row>
    <row r="12" spans="1:11" ht="20.100000000000001" customHeight="1" thickBot="1" x14ac:dyDescent="0.3">
      <c r="A12" s="477"/>
      <c r="B12" s="478" t="s">
        <v>61</v>
      </c>
      <c r="C12" s="479">
        <f>SUM(C9:C11)</f>
        <v>189000</v>
      </c>
      <c r="D12" s="479">
        <f>SUM(D9:D11)</f>
        <v>99524</v>
      </c>
      <c r="E12" s="479">
        <f>SUM(E9:E11)</f>
        <v>107000</v>
      </c>
      <c r="F12" s="479">
        <f>SUM(F9:F11)</f>
        <v>73000</v>
      </c>
      <c r="G12" s="673">
        <f>SUM(G9:G11)</f>
        <v>73000</v>
      </c>
      <c r="H12" s="457"/>
    </row>
    <row r="13" spans="1:11" ht="20.100000000000001" customHeight="1" x14ac:dyDescent="0.25">
      <c r="A13" s="475">
        <v>3725</v>
      </c>
      <c r="B13" s="476" t="s">
        <v>198</v>
      </c>
      <c r="C13" s="466">
        <v>445000</v>
      </c>
      <c r="D13" s="466">
        <v>528128</v>
      </c>
      <c r="E13" s="466">
        <v>627530</v>
      </c>
      <c r="F13" s="466">
        <v>520000</v>
      </c>
      <c r="G13" s="674">
        <v>520000</v>
      </c>
    </row>
    <row r="14" spans="1:11" ht="20.100000000000001" customHeight="1" x14ac:dyDescent="0.25">
      <c r="A14" s="475">
        <v>3725</v>
      </c>
      <c r="B14" s="476" t="s">
        <v>461</v>
      </c>
      <c r="C14" s="466">
        <v>0</v>
      </c>
      <c r="D14" s="466">
        <v>32618</v>
      </c>
      <c r="E14" s="466">
        <v>65235</v>
      </c>
      <c r="F14" s="466">
        <v>65000</v>
      </c>
      <c r="G14" s="674">
        <v>65000</v>
      </c>
    </row>
    <row r="15" spans="1:11" ht="20.100000000000001" customHeight="1" x14ac:dyDescent="0.25">
      <c r="A15" s="464">
        <v>3725</v>
      </c>
      <c r="B15" s="465" t="s">
        <v>199</v>
      </c>
      <c r="C15" s="466">
        <v>75000</v>
      </c>
      <c r="D15" s="466">
        <v>67851</v>
      </c>
      <c r="E15" s="466">
        <v>122035</v>
      </c>
      <c r="F15" s="466">
        <v>120000</v>
      </c>
      <c r="G15" s="674">
        <v>120000</v>
      </c>
      <c r="H15" s="457"/>
    </row>
    <row r="16" spans="1:11" ht="20.100000000000001" customHeight="1" x14ac:dyDescent="0.25">
      <c r="A16" s="467"/>
      <c r="B16" s="468" t="s">
        <v>61</v>
      </c>
      <c r="C16" s="469">
        <f>SUM(C13:C15)</f>
        <v>520000</v>
      </c>
      <c r="D16" s="469">
        <f>SUM(D13:D15)</f>
        <v>628597</v>
      </c>
      <c r="E16" s="469">
        <f>SUM(E13:E15)</f>
        <v>814800</v>
      </c>
      <c r="F16" s="469">
        <f>SUM(F13:F15)</f>
        <v>705000</v>
      </c>
      <c r="G16" s="675">
        <f>SUM(G13:G15)</f>
        <v>705000</v>
      </c>
      <c r="H16" s="457"/>
    </row>
    <row r="17" spans="1:8" ht="20.100000000000001" customHeight="1" x14ac:dyDescent="0.25">
      <c r="A17" s="823">
        <v>3722</v>
      </c>
      <c r="B17" s="824" t="s">
        <v>496</v>
      </c>
      <c r="C17" s="825">
        <v>0</v>
      </c>
      <c r="D17" s="825">
        <v>37728</v>
      </c>
      <c r="E17" s="825">
        <v>65236</v>
      </c>
      <c r="F17" s="825">
        <v>65000</v>
      </c>
      <c r="G17" s="826">
        <v>65000</v>
      </c>
      <c r="H17" s="457"/>
    </row>
    <row r="18" spans="1:8" ht="20.100000000000001" customHeight="1" thickBot="1" x14ac:dyDescent="0.3">
      <c r="A18" s="827"/>
      <c r="B18" s="828" t="s">
        <v>61</v>
      </c>
      <c r="C18" s="829">
        <f>SUM(C17)</f>
        <v>0</v>
      </c>
      <c r="D18" s="829">
        <f>SUM(D17)</f>
        <v>37728</v>
      </c>
      <c r="E18" s="829">
        <f>SUM(E17)</f>
        <v>65236</v>
      </c>
      <c r="F18" s="829">
        <f>SUM(F17)</f>
        <v>65000</v>
      </c>
      <c r="G18" s="830">
        <f>SUM(G17)</f>
        <v>65000</v>
      </c>
      <c r="H18" s="457"/>
    </row>
    <row r="19" spans="1:8" ht="20.100000000000001" customHeight="1" thickBot="1" x14ac:dyDescent="0.3">
      <c r="A19" s="157"/>
      <c r="B19" s="158" t="s">
        <v>61</v>
      </c>
      <c r="C19" s="359">
        <f>SUM(C8+C12+C16+C18)</f>
        <v>2309000</v>
      </c>
      <c r="D19" s="207">
        <f>SUM(D16+D12+D8+D18)</f>
        <v>2195354</v>
      </c>
      <c r="E19" s="207">
        <f>SUM(E8+E12+E16+E18)</f>
        <v>2587036</v>
      </c>
      <c r="F19" s="207">
        <f>SUM(F8+F12+F16+F18)</f>
        <v>2743000</v>
      </c>
      <c r="G19" s="660">
        <f>SUM(G8+G12+G16+G18)</f>
        <v>2743000</v>
      </c>
      <c r="H19" s="457"/>
    </row>
    <row r="20" spans="1:8" ht="15" x14ac:dyDescent="0.25">
      <c r="A20" s="159"/>
      <c r="B20" s="159"/>
      <c r="C20" s="160"/>
      <c r="D20" s="160"/>
      <c r="E20" s="160"/>
      <c r="F20" s="160"/>
      <c r="G20" s="160"/>
      <c r="H20" s="457"/>
    </row>
    <row r="21" spans="1:8" ht="15.75" thickBot="1" x14ac:dyDescent="0.3">
      <c r="A21" s="159"/>
      <c r="B21" s="159"/>
      <c r="C21" s="159"/>
      <c r="D21" s="159"/>
      <c r="E21" s="159"/>
      <c r="F21" s="159"/>
      <c r="H21" s="457"/>
    </row>
    <row r="22" spans="1:8" ht="15.75" x14ac:dyDescent="0.25">
      <c r="A22" s="135" t="s">
        <v>393</v>
      </c>
      <c r="B22" s="188" t="s">
        <v>197</v>
      </c>
      <c r="C22" s="161"/>
      <c r="D22" s="138"/>
      <c r="E22" s="138"/>
      <c r="F22" s="138"/>
      <c r="G22" s="139"/>
      <c r="H22" s="457"/>
    </row>
    <row r="23" spans="1:8" ht="15.75" x14ac:dyDescent="0.25">
      <c r="A23" s="140"/>
      <c r="B23" s="162" t="s">
        <v>155</v>
      </c>
      <c r="C23" s="142"/>
      <c r="D23" s="143"/>
      <c r="E23" s="144" t="s">
        <v>149</v>
      </c>
      <c r="F23" s="143"/>
      <c r="G23" s="145"/>
      <c r="H23" s="457"/>
    </row>
    <row r="24" spans="1:8" ht="15" x14ac:dyDescent="0.25">
      <c r="A24" s="1148" t="s">
        <v>150</v>
      </c>
      <c r="B24" s="1153" t="s">
        <v>151</v>
      </c>
      <c r="C24" s="146" t="s">
        <v>152</v>
      </c>
      <c r="D24" s="146" t="s">
        <v>115</v>
      </c>
      <c r="E24" s="146" t="s">
        <v>153</v>
      </c>
      <c r="F24" s="146" t="s">
        <v>116</v>
      </c>
      <c r="G24" s="147" t="s">
        <v>154</v>
      </c>
      <c r="H24" s="457"/>
    </row>
    <row r="25" spans="1:8" ht="15.75" thickBot="1" x14ac:dyDescent="0.3">
      <c r="A25" s="1152"/>
      <c r="B25" s="1154"/>
      <c r="C25" s="148" t="str">
        <f>IF('příjmy-paragraf'!D2=0," ",'příjmy-paragraf'!D2)</f>
        <v>rok 2022</v>
      </c>
      <c r="D25" s="148" t="str">
        <f>IF('příjmy-paragraf'!E3=0," ",'příjmy-paragraf'!E3)</f>
        <v xml:space="preserve"> k 30.09.</v>
      </c>
      <c r="E25" s="148" t="str">
        <f>IF('1014-útulek'!E16=0," ",'1014-útulek'!E16)</f>
        <v>k 31.12.2022</v>
      </c>
      <c r="F25" s="148" t="str">
        <f>IF('příjmy-paragraf'!F2=0," ",'příjmy-paragraf'!F2)</f>
        <v>rok 2023</v>
      </c>
      <c r="G25" s="149" t="str">
        <f>IF('příjmy-paragraf'!F2=0," ",'příjmy-paragraf'!F2)</f>
        <v>rok 2023</v>
      </c>
      <c r="H25" s="457"/>
    </row>
    <row r="26" spans="1:8" ht="20.100000000000001" customHeight="1" x14ac:dyDescent="0.25">
      <c r="A26" s="181">
        <v>5134</v>
      </c>
      <c r="B26" s="182" t="s">
        <v>187</v>
      </c>
      <c r="C26" s="183">
        <v>0</v>
      </c>
      <c r="D26" s="183">
        <v>0</v>
      </c>
      <c r="E26" s="183">
        <v>0</v>
      </c>
      <c r="F26" s="183">
        <v>0</v>
      </c>
      <c r="G26" s="201">
        <v>0</v>
      </c>
      <c r="H26" s="457"/>
    </row>
    <row r="27" spans="1:8" ht="20.100000000000001" customHeight="1" x14ac:dyDescent="0.25">
      <c r="A27" s="181">
        <v>5137</v>
      </c>
      <c r="B27" s="182" t="s">
        <v>19</v>
      </c>
      <c r="C27" s="183">
        <v>0</v>
      </c>
      <c r="D27" s="183">
        <v>41992</v>
      </c>
      <c r="E27" s="183">
        <v>41991</v>
      </c>
      <c r="F27" s="183">
        <v>0</v>
      </c>
      <c r="G27" s="201">
        <v>0</v>
      </c>
      <c r="H27" s="457"/>
    </row>
    <row r="28" spans="1:8" ht="20.100000000000001" customHeight="1" x14ac:dyDescent="0.25">
      <c r="A28" s="181">
        <v>5139</v>
      </c>
      <c r="B28" s="182" t="s">
        <v>180</v>
      </c>
      <c r="C28" s="183">
        <v>2000</v>
      </c>
      <c r="D28" s="183">
        <v>0</v>
      </c>
      <c r="E28" s="183">
        <v>1000</v>
      </c>
      <c r="F28" s="183">
        <v>1000</v>
      </c>
      <c r="G28" s="201">
        <v>1000</v>
      </c>
      <c r="H28" s="457"/>
    </row>
    <row r="29" spans="1:8" ht="20.100000000000001" customHeight="1" x14ac:dyDescent="0.25">
      <c r="A29" s="181">
        <v>5151</v>
      </c>
      <c r="B29" s="182" t="s">
        <v>20</v>
      </c>
      <c r="C29" s="183">
        <v>2000</v>
      </c>
      <c r="D29" s="183">
        <v>0</v>
      </c>
      <c r="E29" s="183">
        <v>300</v>
      </c>
      <c r="F29" s="183">
        <v>1000</v>
      </c>
      <c r="G29" s="201">
        <v>1000</v>
      </c>
      <c r="H29" s="457"/>
    </row>
    <row r="30" spans="1:8" ht="20.100000000000001" customHeight="1" x14ac:dyDescent="0.25">
      <c r="A30" s="181">
        <v>5154</v>
      </c>
      <c r="B30" s="182" t="s">
        <v>174</v>
      </c>
      <c r="C30" s="183">
        <v>16000</v>
      </c>
      <c r="D30" s="183">
        <v>10990</v>
      </c>
      <c r="E30" s="183">
        <v>16100</v>
      </c>
      <c r="F30" s="183">
        <v>20000</v>
      </c>
      <c r="G30" s="201">
        <v>20000</v>
      </c>
      <c r="H30" s="457"/>
    </row>
    <row r="31" spans="1:8" ht="20.100000000000001" customHeight="1" x14ac:dyDescent="0.25">
      <c r="A31" s="181">
        <v>5169</v>
      </c>
      <c r="B31" s="182" t="s">
        <v>203</v>
      </c>
      <c r="C31" s="183">
        <v>5400000</v>
      </c>
      <c r="D31" s="183">
        <v>4052564</v>
      </c>
      <c r="E31" s="183">
        <v>5420000</v>
      </c>
      <c r="F31" s="183">
        <v>6152000</v>
      </c>
      <c r="G31" s="201">
        <v>6152000</v>
      </c>
      <c r="H31" s="714" t="s">
        <v>463</v>
      </c>
    </row>
    <row r="32" spans="1:8" ht="20.100000000000001" customHeight="1" x14ac:dyDescent="0.25">
      <c r="A32" s="155">
        <v>5171</v>
      </c>
      <c r="B32" s="185" t="s">
        <v>177</v>
      </c>
      <c r="C32" s="186">
        <v>5000</v>
      </c>
      <c r="D32" s="186">
        <v>11336</v>
      </c>
      <c r="E32" s="186">
        <v>11336</v>
      </c>
      <c r="F32" s="186">
        <v>5000</v>
      </c>
      <c r="G32" s="202">
        <v>5000</v>
      </c>
      <c r="H32" s="457"/>
    </row>
    <row r="33" spans="1:8" ht="20.100000000000001" customHeight="1" thickBot="1" x14ac:dyDescent="0.3">
      <c r="A33" s="170">
        <v>6121</v>
      </c>
      <c r="B33" s="205" t="s">
        <v>204</v>
      </c>
      <c r="C33" s="172">
        <v>1000000</v>
      </c>
      <c r="D33" s="172">
        <v>868336</v>
      </c>
      <c r="E33" s="172">
        <v>1078336</v>
      </c>
      <c r="F33" s="172">
        <v>1000000</v>
      </c>
      <c r="G33" s="196">
        <v>1000000</v>
      </c>
      <c r="H33" s="714" t="s">
        <v>462</v>
      </c>
    </row>
    <row r="34" spans="1:8" ht="20.100000000000001" customHeight="1" thickBot="1" x14ac:dyDescent="0.3">
      <c r="A34" s="157"/>
      <c r="B34" s="158" t="s">
        <v>61</v>
      </c>
      <c r="C34" s="175">
        <f>SUM(C26:C33)</f>
        <v>6425000</v>
      </c>
      <c r="D34" s="175">
        <f>SUM(D26:D33)</f>
        <v>4985218</v>
      </c>
      <c r="E34" s="175">
        <f>SUM(E26:E33)</f>
        <v>6569063</v>
      </c>
      <c r="F34" s="175">
        <f>SUM(F26:F33)</f>
        <v>7179000</v>
      </c>
      <c r="G34" s="197">
        <f>SUM(G26:G33)</f>
        <v>7179000</v>
      </c>
      <c r="H34" s="457"/>
    </row>
    <row r="35" spans="1:8" ht="15" x14ac:dyDescent="0.25">
      <c r="A35" s="159"/>
      <c r="B35" s="159"/>
      <c r="C35" s="178"/>
      <c r="D35" s="178"/>
      <c r="E35" s="178"/>
      <c r="F35" s="178"/>
      <c r="G35" s="159"/>
      <c r="H35" s="457"/>
    </row>
    <row r="36" spans="1:8" ht="15" x14ac:dyDescent="0.25">
      <c r="A36" s="159"/>
      <c r="B36" s="159"/>
      <c r="C36" s="178"/>
      <c r="D36" s="178"/>
      <c r="E36" s="178"/>
      <c r="F36" s="178"/>
      <c r="G36" s="159"/>
      <c r="H36" s="457"/>
    </row>
    <row r="37" spans="1:8" ht="15" x14ac:dyDescent="0.25">
      <c r="A37" s="159"/>
      <c r="B37" s="869" t="s">
        <v>526</v>
      </c>
      <c r="C37" s="159"/>
      <c r="E37" s="179" t="s">
        <v>159</v>
      </c>
      <c r="F37" s="159" t="s">
        <v>205</v>
      </c>
      <c r="G37" s="159"/>
      <c r="H37" s="457"/>
    </row>
    <row r="38" spans="1:8" ht="15" x14ac:dyDescent="0.25">
      <c r="A38" s="159"/>
      <c r="B38" s="159"/>
      <c r="C38" s="159"/>
      <c r="D38" s="159"/>
      <c r="E38" s="159"/>
      <c r="F38" s="159"/>
      <c r="G38" s="159"/>
      <c r="H38" s="457"/>
    </row>
    <row r="39" spans="1:8" ht="15" x14ac:dyDescent="0.25">
      <c r="H39" s="457"/>
    </row>
  </sheetData>
  <mergeCells count="6">
    <mergeCell ref="H6:K6"/>
    <mergeCell ref="B1:E1"/>
    <mergeCell ref="A5:A6"/>
    <mergeCell ref="B5:B6"/>
    <mergeCell ref="A24:A25"/>
    <mergeCell ref="B24:B2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41"/>
  <sheetViews>
    <sheetView topLeftCell="A10" zoomScale="110" zoomScaleNormal="110" workbookViewId="0">
      <selection activeCell="E18" sqref="E18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6.5" x14ac:dyDescent="0.25">
      <c r="B1" s="1196" t="s">
        <v>454</v>
      </c>
      <c r="C1" s="1197"/>
      <c r="D1" s="1197"/>
      <c r="E1" s="1197"/>
      <c r="F1" s="711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415</v>
      </c>
      <c r="B3" s="1198" t="s">
        <v>420</v>
      </c>
      <c r="C3" s="1199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48" t="s">
        <v>150</v>
      </c>
      <c r="B5" s="1150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49"/>
      <c r="B6" s="1151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thickBot="1" x14ac:dyDescent="0.3">
      <c r="A7" s="150">
        <v>2111</v>
      </c>
      <c r="B7" s="151" t="s">
        <v>184</v>
      </c>
      <c r="C7" s="152">
        <v>10000</v>
      </c>
      <c r="D7" s="152">
        <v>5497</v>
      </c>
      <c r="E7" s="152">
        <v>7000</v>
      </c>
      <c r="F7" s="152">
        <v>10000</v>
      </c>
      <c r="G7" s="198">
        <v>10000</v>
      </c>
    </row>
    <row r="8" spans="1:7" ht="20.100000000000001" customHeight="1" thickBot="1" x14ac:dyDescent="0.3">
      <c r="A8" s="157"/>
      <c r="B8" s="158" t="s">
        <v>61</v>
      </c>
      <c r="C8" s="189">
        <f>SUM(C7:C7)</f>
        <v>10000</v>
      </c>
      <c r="D8" s="189">
        <f>SUM(D7:D7)</f>
        <v>5497</v>
      </c>
      <c r="E8" s="189">
        <f>SUM(E7:E7)</f>
        <v>7000</v>
      </c>
      <c r="F8" s="189">
        <f>SUM(F7:F7)</f>
        <v>10000</v>
      </c>
      <c r="G8" s="199">
        <f>SUM(G7)</f>
        <v>10000</v>
      </c>
    </row>
    <row r="9" spans="1:7" ht="15" x14ac:dyDescent="0.25">
      <c r="A9" s="159"/>
      <c r="B9" s="159"/>
      <c r="C9" s="160"/>
      <c r="D9" s="160"/>
      <c r="E9" s="160"/>
      <c r="F9" s="160"/>
      <c r="G9" s="160"/>
    </row>
    <row r="10" spans="1:7" ht="15.75" thickBot="1" x14ac:dyDescent="0.3">
      <c r="A10" s="159"/>
      <c r="B10" s="159"/>
      <c r="C10" s="159"/>
      <c r="D10" s="159"/>
      <c r="E10" s="159"/>
      <c r="F10" s="159"/>
    </row>
    <row r="11" spans="1:7" ht="15.75" x14ac:dyDescent="0.25">
      <c r="A11" s="135" t="s">
        <v>415</v>
      </c>
      <c r="B11" s="1198" t="s">
        <v>420</v>
      </c>
      <c r="C11" s="1199"/>
      <c r="D11" s="138"/>
      <c r="E11" s="138"/>
      <c r="F11" s="138"/>
      <c r="G11" s="139"/>
    </row>
    <row r="12" spans="1:7" ht="15.75" x14ac:dyDescent="0.25">
      <c r="A12" s="140"/>
      <c r="B12" s="162" t="s">
        <v>155</v>
      </c>
      <c r="C12" s="142"/>
      <c r="D12" s="143"/>
      <c r="E12" s="144" t="s">
        <v>149</v>
      </c>
      <c r="F12" s="143"/>
      <c r="G12" s="145"/>
    </row>
    <row r="13" spans="1:7" ht="15" x14ac:dyDescent="0.25">
      <c r="A13" s="1148" t="s">
        <v>150</v>
      </c>
      <c r="B13" s="1153" t="s">
        <v>151</v>
      </c>
      <c r="C13" s="146" t="s">
        <v>152</v>
      </c>
      <c r="D13" s="146" t="s">
        <v>115</v>
      </c>
      <c r="E13" s="146" t="s">
        <v>153</v>
      </c>
      <c r="F13" s="146" t="s">
        <v>116</v>
      </c>
      <c r="G13" s="147" t="s">
        <v>154</v>
      </c>
    </row>
    <row r="14" spans="1:7" ht="15.75" thickBot="1" x14ac:dyDescent="0.3">
      <c r="A14" s="1152"/>
      <c r="B14" s="1154"/>
      <c r="C14" s="148" t="str">
        <f>IF('příjmy-paragraf'!D2=0," ",'příjmy-paragraf'!D2)</f>
        <v>rok 2022</v>
      </c>
      <c r="D14" s="148" t="str">
        <f>IF('příjmy-paragraf'!E3=0," ",'příjmy-paragraf'!E3)</f>
        <v xml:space="preserve"> k 30.09.</v>
      </c>
      <c r="E14" s="148" t="str">
        <f>IF('1014-útulek'!E16=0," ",'1014-útulek'!E16)</f>
        <v>k 31.12.2022</v>
      </c>
      <c r="F14" s="148" t="str">
        <f>IF('příjmy-paragraf'!F2=0," ",'příjmy-paragraf'!F2)</f>
        <v>rok 2023</v>
      </c>
      <c r="G14" s="149" t="str">
        <f>IF('příjmy-paragraf'!F2=0," ",'příjmy-paragraf'!F2)</f>
        <v>rok 2023</v>
      </c>
    </row>
    <row r="15" spans="1:7" ht="15" x14ac:dyDescent="0.25">
      <c r="A15" s="362">
        <v>5011</v>
      </c>
      <c r="B15" s="383" t="s">
        <v>366</v>
      </c>
      <c r="C15" s="384">
        <v>2358564</v>
      </c>
      <c r="D15" s="384">
        <v>1125648</v>
      </c>
      <c r="E15" s="384">
        <v>2370039</v>
      </c>
      <c r="F15" s="384">
        <v>2030000</v>
      </c>
      <c r="G15" s="385">
        <v>2030000</v>
      </c>
    </row>
    <row r="16" spans="1:7" ht="15" x14ac:dyDescent="0.25">
      <c r="A16" s="362">
        <v>5031</v>
      </c>
      <c r="B16" s="386" t="s">
        <v>367</v>
      </c>
      <c r="C16" s="387">
        <v>595200</v>
      </c>
      <c r="D16" s="387">
        <v>274341</v>
      </c>
      <c r="E16" s="387">
        <v>572000</v>
      </c>
      <c r="F16" s="387">
        <v>503000</v>
      </c>
      <c r="G16" s="388">
        <v>503000</v>
      </c>
    </row>
    <row r="17" spans="1:8" ht="15" x14ac:dyDescent="0.25">
      <c r="A17" s="362">
        <v>5032</v>
      </c>
      <c r="B17" s="386" t="s">
        <v>368</v>
      </c>
      <c r="C17" s="387">
        <v>216000</v>
      </c>
      <c r="D17" s="387">
        <v>101307</v>
      </c>
      <c r="E17" s="387">
        <v>207998</v>
      </c>
      <c r="F17" s="387">
        <v>183000</v>
      </c>
      <c r="G17" s="388">
        <v>183000</v>
      </c>
    </row>
    <row r="18" spans="1:8" ht="15.75" thickBot="1" x14ac:dyDescent="0.3">
      <c r="A18" s="362">
        <v>5424</v>
      </c>
      <c r="B18" s="389" t="s">
        <v>369</v>
      </c>
      <c r="C18" s="390">
        <v>41436</v>
      </c>
      <c r="D18" s="390">
        <v>52894</v>
      </c>
      <c r="E18" s="390">
        <v>60000</v>
      </c>
      <c r="F18" s="390">
        <v>0</v>
      </c>
      <c r="G18" s="391">
        <v>0</v>
      </c>
    </row>
    <row r="19" spans="1:8" ht="15.75" thickBot="1" x14ac:dyDescent="0.3">
      <c r="A19" s="676"/>
      <c r="B19" s="380" t="s">
        <v>370</v>
      </c>
      <c r="C19" s="381">
        <f>SUM(C15:C18)</f>
        <v>3211200</v>
      </c>
      <c r="D19" s="381">
        <f>SUM(D15:D18)</f>
        <v>1554190</v>
      </c>
      <c r="E19" s="381">
        <f>SUM(E15:E18)</f>
        <v>3210037</v>
      </c>
      <c r="F19" s="381">
        <f>SUM(F15:F18)</f>
        <v>2716000</v>
      </c>
      <c r="G19" s="382">
        <f>SUM(G15:G18)</f>
        <v>2716000</v>
      </c>
    </row>
    <row r="20" spans="1:8" ht="20.100000000000001" customHeight="1" x14ac:dyDescent="0.25">
      <c r="A20" s="363">
        <v>5132</v>
      </c>
      <c r="B20" s="751" t="s">
        <v>170</v>
      </c>
      <c r="C20" s="364">
        <v>10000</v>
      </c>
      <c r="D20" s="365">
        <v>3898</v>
      </c>
      <c r="E20" s="364">
        <v>10000</v>
      </c>
      <c r="F20" s="364">
        <v>10000</v>
      </c>
      <c r="G20" s="366">
        <v>10000</v>
      </c>
    </row>
    <row r="21" spans="1:8" ht="20.100000000000001" customHeight="1" x14ac:dyDescent="0.25">
      <c r="A21" s="363">
        <v>5133</v>
      </c>
      <c r="B21" s="752" t="s">
        <v>464</v>
      </c>
      <c r="C21" s="718">
        <v>0</v>
      </c>
      <c r="D21" s="719">
        <v>950</v>
      </c>
      <c r="E21" s="718">
        <v>1000</v>
      </c>
      <c r="F21" s="718">
        <v>1000</v>
      </c>
      <c r="G21" s="366">
        <v>1000</v>
      </c>
    </row>
    <row r="22" spans="1:8" ht="20.100000000000001" customHeight="1" x14ac:dyDescent="0.25">
      <c r="A22" s="367">
        <v>5134</v>
      </c>
      <c r="B22" s="368" t="s">
        <v>187</v>
      </c>
      <c r="C22" s="369">
        <v>55000</v>
      </c>
      <c r="D22" s="369">
        <v>19140</v>
      </c>
      <c r="E22" s="369">
        <v>40000</v>
      </c>
      <c r="F22" s="369">
        <v>55000</v>
      </c>
      <c r="G22" s="370">
        <v>55000</v>
      </c>
    </row>
    <row r="23" spans="1:8" ht="20.100000000000001" customHeight="1" x14ac:dyDescent="0.25">
      <c r="A23" s="367">
        <v>5137</v>
      </c>
      <c r="B23" s="368" t="s">
        <v>19</v>
      </c>
      <c r="C23" s="369">
        <v>80000</v>
      </c>
      <c r="D23" s="369">
        <v>7907</v>
      </c>
      <c r="E23" s="369">
        <v>80000</v>
      </c>
      <c r="F23" s="369">
        <v>80000</v>
      </c>
      <c r="G23" s="370">
        <v>80000</v>
      </c>
    </row>
    <row r="24" spans="1:8" ht="20.100000000000001" customHeight="1" x14ac:dyDescent="0.25">
      <c r="A24" s="367">
        <v>5139</v>
      </c>
      <c r="B24" s="368" t="s">
        <v>180</v>
      </c>
      <c r="C24" s="369">
        <v>220000</v>
      </c>
      <c r="D24" s="369">
        <v>138684</v>
      </c>
      <c r="E24" s="369">
        <v>150000</v>
      </c>
      <c r="F24" s="369">
        <v>220000</v>
      </c>
      <c r="G24" s="370">
        <v>220000</v>
      </c>
    </row>
    <row r="25" spans="1:8" ht="20.100000000000001" customHeight="1" x14ac:dyDescent="0.25">
      <c r="A25" s="367">
        <v>5141</v>
      </c>
      <c r="B25" s="368" t="s">
        <v>25</v>
      </c>
      <c r="C25" s="369">
        <v>0</v>
      </c>
      <c r="D25" s="369">
        <v>0</v>
      </c>
      <c r="E25" s="369">
        <v>0</v>
      </c>
      <c r="F25" s="369">
        <v>0</v>
      </c>
      <c r="G25" s="370">
        <v>0</v>
      </c>
    </row>
    <row r="26" spans="1:8" ht="20.100000000000001" customHeight="1" x14ac:dyDescent="0.25">
      <c r="A26" s="367">
        <v>5156</v>
      </c>
      <c r="B26" s="368" t="s">
        <v>188</v>
      </c>
      <c r="C26" s="369">
        <v>130000</v>
      </c>
      <c r="D26" s="369">
        <v>208967</v>
      </c>
      <c r="E26" s="369">
        <v>240000</v>
      </c>
      <c r="F26" s="369">
        <v>260000</v>
      </c>
      <c r="G26" s="370">
        <v>260000</v>
      </c>
    </row>
    <row r="27" spans="1:8" ht="20.100000000000001" customHeight="1" x14ac:dyDescent="0.25">
      <c r="A27" s="367">
        <v>5162</v>
      </c>
      <c r="B27" s="368" t="s">
        <v>206</v>
      </c>
      <c r="C27" s="369">
        <v>12000</v>
      </c>
      <c r="D27" s="369">
        <v>8431</v>
      </c>
      <c r="E27" s="369">
        <v>12000</v>
      </c>
      <c r="F27" s="369">
        <v>12000</v>
      </c>
      <c r="G27" s="370">
        <v>12000</v>
      </c>
    </row>
    <row r="28" spans="1:8" ht="20.100000000000001" customHeight="1" x14ac:dyDescent="0.25">
      <c r="A28" s="367">
        <v>5163</v>
      </c>
      <c r="B28" s="368" t="s">
        <v>207</v>
      </c>
      <c r="C28" s="369">
        <v>0</v>
      </c>
      <c r="D28" s="369">
        <v>16384</v>
      </c>
      <c r="E28" s="369">
        <v>16384</v>
      </c>
      <c r="F28" s="369">
        <v>17000</v>
      </c>
      <c r="G28" s="370">
        <v>17000</v>
      </c>
    </row>
    <row r="29" spans="1:8" ht="20.100000000000001" customHeight="1" x14ac:dyDescent="0.25">
      <c r="A29" s="367">
        <v>5167</v>
      </c>
      <c r="B29" s="368" t="s">
        <v>192</v>
      </c>
      <c r="C29" s="369">
        <v>3000</v>
      </c>
      <c r="D29" s="369">
        <v>1600</v>
      </c>
      <c r="E29" s="369">
        <v>3000</v>
      </c>
      <c r="F29" s="369">
        <v>5000</v>
      </c>
      <c r="G29" s="370">
        <v>5000</v>
      </c>
    </row>
    <row r="30" spans="1:8" ht="20.100000000000001" customHeight="1" x14ac:dyDescent="0.25">
      <c r="A30" s="367">
        <v>5169</v>
      </c>
      <c r="B30" s="368" t="s">
        <v>156</v>
      </c>
      <c r="C30" s="369">
        <v>300000</v>
      </c>
      <c r="D30" s="369">
        <v>35197</v>
      </c>
      <c r="E30" s="369">
        <v>300000</v>
      </c>
      <c r="F30" s="369">
        <v>300000</v>
      </c>
      <c r="G30" s="370">
        <v>300000</v>
      </c>
    </row>
    <row r="31" spans="1:8" ht="20.100000000000001" customHeight="1" x14ac:dyDescent="0.25">
      <c r="A31" s="371">
        <v>5171</v>
      </c>
      <c r="B31" s="372" t="s">
        <v>177</v>
      </c>
      <c r="C31" s="373">
        <v>350000</v>
      </c>
      <c r="D31" s="373">
        <v>248793</v>
      </c>
      <c r="E31" s="373">
        <v>290000</v>
      </c>
      <c r="F31" s="373">
        <v>400000</v>
      </c>
      <c r="G31" s="374">
        <v>400000</v>
      </c>
    </row>
    <row r="32" spans="1:8" ht="20.100000000000001" customHeight="1" thickBot="1" x14ac:dyDescent="0.3">
      <c r="A32" s="375">
        <v>6123</v>
      </c>
      <c r="B32" s="376" t="s">
        <v>208</v>
      </c>
      <c r="C32" s="377">
        <v>300000</v>
      </c>
      <c r="D32" s="377">
        <v>312010</v>
      </c>
      <c r="E32" s="377">
        <v>312010</v>
      </c>
      <c r="F32" s="377">
        <v>0</v>
      </c>
      <c r="G32" s="378">
        <v>0</v>
      </c>
      <c r="H32" s="714" t="s">
        <v>53</v>
      </c>
    </row>
    <row r="33" spans="1:7" ht="20.100000000000001" customHeight="1" thickBot="1" x14ac:dyDescent="0.3">
      <c r="A33" s="379"/>
      <c r="B33" s="392" t="s">
        <v>371</v>
      </c>
      <c r="C33" s="393">
        <f>SUM(C20:C32)</f>
        <v>1460000</v>
      </c>
      <c r="D33" s="393">
        <f>SUM(D20:D32)</f>
        <v>1001961</v>
      </c>
      <c r="E33" s="393">
        <f>SUM(E20:E32)</f>
        <v>1454394</v>
      </c>
      <c r="F33" s="393">
        <f>SUM(F20:F32)</f>
        <v>1360000</v>
      </c>
      <c r="G33" s="394">
        <f>SUM(G20:G32)</f>
        <v>1360000</v>
      </c>
    </row>
    <row r="34" spans="1:7" ht="20.100000000000001" customHeight="1" thickBot="1" x14ac:dyDescent="0.3">
      <c r="A34" s="157"/>
      <c r="B34" s="158" t="s">
        <v>61</v>
      </c>
      <c r="C34" s="175">
        <f>SUM(C19+C33)</f>
        <v>4671200</v>
      </c>
      <c r="D34" s="175">
        <f>SUM(D19+D33)</f>
        <v>2556151</v>
      </c>
      <c r="E34" s="175">
        <f>SUM(E19+E33)</f>
        <v>4664431</v>
      </c>
      <c r="F34" s="175">
        <f>SUM(F19+F33)</f>
        <v>4076000</v>
      </c>
      <c r="G34" s="197">
        <f>SUM(G19+G33)</f>
        <v>4076000</v>
      </c>
    </row>
    <row r="35" spans="1:7" ht="15" x14ac:dyDescent="0.25">
      <c r="A35" s="159"/>
      <c r="B35" s="159"/>
      <c r="C35" s="178"/>
      <c r="D35" s="178"/>
      <c r="E35" s="178"/>
      <c r="F35" s="178"/>
      <c r="G35" s="159"/>
    </row>
    <row r="36" spans="1:7" ht="15" x14ac:dyDescent="0.25">
      <c r="A36" s="159"/>
      <c r="B36" s="159"/>
      <c r="C36" s="178"/>
      <c r="D36" s="178"/>
      <c r="E36" s="178"/>
      <c r="F36" s="178"/>
      <c r="G36" s="159"/>
    </row>
    <row r="37" spans="1:7" ht="15" x14ac:dyDescent="0.25">
      <c r="A37" s="159"/>
      <c r="B37" s="179" t="s">
        <v>158</v>
      </c>
      <c r="C37" s="713">
        <v>44864</v>
      </c>
      <c r="E37" s="179" t="s">
        <v>159</v>
      </c>
      <c r="F37" s="159" t="s">
        <v>189</v>
      </c>
      <c r="G37" s="159"/>
    </row>
    <row r="38" spans="1:7" ht="15" x14ac:dyDescent="0.25">
      <c r="A38" s="159"/>
      <c r="B38" s="159"/>
      <c r="C38" s="159"/>
      <c r="D38" s="159"/>
      <c r="E38" s="159"/>
      <c r="F38" s="159"/>
      <c r="G38" s="159"/>
    </row>
    <row r="39" spans="1:7" x14ac:dyDescent="0.2">
      <c r="B39" t="s">
        <v>53</v>
      </c>
      <c r="C39"/>
      <c r="D39" s="360" t="s">
        <v>53</v>
      </c>
    </row>
    <row r="40" spans="1:7" x14ac:dyDescent="0.2">
      <c r="B40" t="s">
        <v>53</v>
      </c>
      <c r="C40"/>
      <c r="D40" s="360" t="s">
        <v>53</v>
      </c>
    </row>
    <row r="41" spans="1:7" ht="15" x14ac:dyDescent="0.25">
      <c r="B41"/>
      <c r="C41" s="361"/>
      <c r="D41" s="361"/>
    </row>
  </sheetData>
  <mergeCells count="7">
    <mergeCell ref="B1:E1"/>
    <mergeCell ref="A5:A6"/>
    <mergeCell ref="B5:B6"/>
    <mergeCell ref="A13:A14"/>
    <mergeCell ref="B13:B14"/>
    <mergeCell ref="B3:C3"/>
    <mergeCell ref="B11:C11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44"/>
  <sheetViews>
    <sheetView topLeftCell="A16" zoomScale="110" zoomScaleNormal="110" workbookViewId="0">
      <selection activeCell="D41" sqref="D41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46" t="s">
        <v>455</v>
      </c>
      <c r="C1" s="1147"/>
      <c r="D1" s="1147"/>
      <c r="E1" s="1147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416</v>
      </c>
      <c r="B3" s="136" t="s">
        <v>209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48" t="s">
        <v>150</v>
      </c>
      <c r="B5" s="1150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49"/>
      <c r="B6" s="1151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>
        <v>2111</v>
      </c>
      <c r="B7" s="151" t="s">
        <v>210</v>
      </c>
      <c r="C7" s="203">
        <v>280000</v>
      </c>
      <c r="D7" s="203">
        <v>226798</v>
      </c>
      <c r="E7" s="203">
        <v>300000</v>
      </c>
      <c r="F7" s="203">
        <v>300000</v>
      </c>
      <c r="G7" s="657">
        <v>300000</v>
      </c>
    </row>
    <row r="8" spans="1:7" ht="20.100000000000001" customHeight="1" thickBot="1" x14ac:dyDescent="0.3">
      <c r="A8" s="155">
        <v>2324</v>
      </c>
      <c r="B8" s="156" t="s">
        <v>211</v>
      </c>
      <c r="C8" s="204">
        <v>0</v>
      </c>
      <c r="D8" s="204">
        <v>0</v>
      </c>
      <c r="E8" s="204">
        <v>0</v>
      </c>
      <c r="F8" s="204">
        <v>0</v>
      </c>
      <c r="G8" s="659">
        <v>0</v>
      </c>
    </row>
    <row r="9" spans="1:7" ht="20.100000000000001" customHeight="1" thickBot="1" x14ac:dyDescent="0.3">
      <c r="A9" s="157"/>
      <c r="B9" s="158" t="s">
        <v>61</v>
      </c>
      <c r="C9" s="207">
        <f>SUM(C7:C8)</f>
        <v>280000</v>
      </c>
      <c r="D9" s="207">
        <f>SUM(D7:D8)</f>
        <v>226798</v>
      </c>
      <c r="E9" s="207">
        <f>SUM(E7:E8)</f>
        <v>300000</v>
      </c>
      <c r="F9" s="207">
        <f>SUM(F7:F8)</f>
        <v>300000</v>
      </c>
      <c r="G9" s="660">
        <f>SUM(G7:G8)</f>
        <v>300000</v>
      </c>
    </row>
    <row r="10" spans="1:7" ht="15" x14ac:dyDescent="0.25">
      <c r="A10" s="159"/>
      <c r="B10" s="159"/>
      <c r="C10" s="160"/>
      <c r="D10" s="160"/>
      <c r="E10" s="160"/>
      <c r="F10" s="160"/>
      <c r="G10" s="160"/>
    </row>
    <row r="11" spans="1:7" ht="15.75" thickBot="1" x14ac:dyDescent="0.3">
      <c r="A11" s="159"/>
      <c r="B11" s="159"/>
      <c r="C11" s="159"/>
      <c r="D11" s="159"/>
      <c r="E11" s="159"/>
      <c r="F11" s="159"/>
    </row>
    <row r="12" spans="1:7" ht="15.75" x14ac:dyDescent="0.25">
      <c r="A12" s="135" t="s">
        <v>416</v>
      </c>
      <c r="B12" s="136" t="s">
        <v>212</v>
      </c>
      <c r="C12" s="161"/>
      <c r="D12" s="138"/>
      <c r="E12" s="138"/>
      <c r="F12" s="138"/>
      <c r="G12" s="139"/>
    </row>
    <row r="13" spans="1:7" ht="15.75" x14ac:dyDescent="0.25">
      <c r="A13" s="140"/>
      <c r="B13" s="162" t="s">
        <v>155</v>
      </c>
      <c r="C13" s="142"/>
      <c r="D13" s="143"/>
      <c r="E13" s="144" t="s">
        <v>149</v>
      </c>
      <c r="F13" s="143"/>
      <c r="G13" s="145"/>
    </row>
    <row r="14" spans="1:7" ht="15" x14ac:dyDescent="0.25">
      <c r="A14" s="1148" t="s">
        <v>150</v>
      </c>
      <c r="B14" s="1153" t="s">
        <v>151</v>
      </c>
      <c r="C14" s="146" t="s">
        <v>152</v>
      </c>
      <c r="D14" s="146" t="s">
        <v>115</v>
      </c>
      <c r="E14" s="146" t="s">
        <v>153</v>
      </c>
      <c r="F14" s="146" t="s">
        <v>116</v>
      </c>
      <c r="G14" s="147" t="s">
        <v>154</v>
      </c>
    </row>
    <row r="15" spans="1:7" ht="15.75" thickBot="1" x14ac:dyDescent="0.3">
      <c r="A15" s="1152"/>
      <c r="B15" s="1154"/>
      <c r="C15" s="148" t="str">
        <f>IF('příjmy-paragraf'!D2=0," ",'příjmy-paragraf'!D2)</f>
        <v>rok 2022</v>
      </c>
      <c r="D15" s="148" t="str">
        <f>IF('příjmy-paragraf'!E3=0," ",'příjmy-paragraf'!E3)</f>
        <v xml:space="preserve"> k 30.09.</v>
      </c>
      <c r="E15" s="148" t="str">
        <f>IF('1014-útulek'!E16=0," ",'1014-útulek'!E16)</f>
        <v>k 31.12.2022</v>
      </c>
      <c r="F15" s="148" t="str">
        <f>IF('příjmy-paragraf'!F2=0," ",'příjmy-paragraf'!F2)</f>
        <v>rok 2023</v>
      </c>
      <c r="G15" s="149" t="str">
        <f>IF('příjmy-paragraf'!F2=0," ",'příjmy-paragraf'!F2)</f>
        <v>rok 2023</v>
      </c>
    </row>
    <row r="16" spans="1:7" ht="20.100000000000001" customHeight="1" x14ac:dyDescent="0.25">
      <c r="A16" s="153">
        <v>5011</v>
      </c>
      <c r="B16" s="165" t="s">
        <v>213</v>
      </c>
      <c r="C16" s="166">
        <v>1540000</v>
      </c>
      <c r="D16" s="167">
        <v>1148520</v>
      </c>
      <c r="E16" s="166">
        <v>1540000</v>
      </c>
      <c r="F16" s="753">
        <v>1630000</v>
      </c>
      <c r="G16" s="195">
        <v>1630000</v>
      </c>
    </row>
    <row r="17" spans="1:7" ht="20.100000000000001" customHeight="1" x14ac:dyDescent="0.25">
      <c r="A17" s="181">
        <v>5031</v>
      </c>
      <c r="B17" s="182" t="s">
        <v>214</v>
      </c>
      <c r="C17" s="183">
        <v>381920</v>
      </c>
      <c r="D17" s="183">
        <v>280724</v>
      </c>
      <c r="E17" s="183">
        <v>381920</v>
      </c>
      <c r="F17" s="754">
        <v>404000</v>
      </c>
      <c r="G17" s="201">
        <v>404000</v>
      </c>
    </row>
    <row r="18" spans="1:7" ht="20.100000000000001" customHeight="1" x14ac:dyDescent="0.25">
      <c r="A18" s="181">
        <v>5032</v>
      </c>
      <c r="B18" s="182" t="s">
        <v>215</v>
      </c>
      <c r="C18" s="183">
        <v>138600</v>
      </c>
      <c r="D18" s="183">
        <v>103679</v>
      </c>
      <c r="E18" s="183">
        <v>138600</v>
      </c>
      <c r="F18" s="754">
        <v>147000</v>
      </c>
      <c r="G18" s="201">
        <v>147000</v>
      </c>
    </row>
    <row r="19" spans="1:7" ht="20.100000000000001" customHeight="1" x14ac:dyDescent="0.25">
      <c r="A19" s="181">
        <v>5132</v>
      </c>
      <c r="B19" s="182" t="s">
        <v>170</v>
      </c>
      <c r="C19" s="183">
        <v>0</v>
      </c>
      <c r="D19" s="183">
        <v>0</v>
      </c>
      <c r="E19" s="183">
        <v>0</v>
      </c>
      <c r="F19" s="183">
        <v>0</v>
      </c>
      <c r="G19" s="201">
        <v>0</v>
      </c>
    </row>
    <row r="20" spans="1:7" ht="20.100000000000001" customHeight="1" x14ac:dyDescent="0.25">
      <c r="A20" s="181">
        <v>5133</v>
      </c>
      <c r="B20" s="182" t="s">
        <v>216</v>
      </c>
      <c r="C20" s="183">
        <v>0</v>
      </c>
      <c r="D20" s="183">
        <v>0</v>
      </c>
      <c r="E20" s="183">
        <v>0</v>
      </c>
      <c r="F20" s="183">
        <v>0</v>
      </c>
      <c r="G20" s="201">
        <v>0</v>
      </c>
    </row>
    <row r="21" spans="1:7" ht="20.100000000000001" customHeight="1" x14ac:dyDescent="0.25">
      <c r="A21" s="181">
        <v>5134</v>
      </c>
      <c r="B21" s="182" t="s">
        <v>187</v>
      </c>
      <c r="C21" s="183">
        <v>12000</v>
      </c>
      <c r="D21" s="183">
        <v>2953</v>
      </c>
      <c r="E21" s="183">
        <v>12000</v>
      </c>
      <c r="F21" s="183">
        <v>12000</v>
      </c>
      <c r="G21" s="201">
        <v>12000</v>
      </c>
    </row>
    <row r="22" spans="1:7" ht="20.100000000000001" customHeight="1" x14ac:dyDescent="0.25">
      <c r="A22" s="181">
        <v>5137</v>
      </c>
      <c r="B22" s="182" t="s">
        <v>19</v>
      </c>
      <c r="C22" s="183">
        <v>0</v>
      </c>
      <c r="D22" s="183">
        <v>0</v>
      </c>
      <c r="E22" s="183">
        <v>0</v>
      </c>
      <c r="F22" s="183">
        <v>16000</v>
      </c>
      <c r="G22" s="201">
        <v>16000</v>
      </c>
    </row>
    <row r="23" spans="1:7" ht="20.100000000000001" customHeight="1" x14ac:dyDescent="0.25">
      <c r="A23" s="181">
        <v>5139</v>
      </c>
      <c r="B23" s="182" t="s">
        <v>162</v>
      </c>
      <c r="C23" s="183">
        <v>38000</v>
      </c>
      <c r="D23" s="183">
        <v>1920</v>
      </c>
      <c r="E23" s="183">
        <v>38000</v>
      </c>
      <c r="F23" s="183">
        <v>40000</v>
      </c>
      <c r="G23" s="201">
        <v>40000</v>
      </c>
    </row>
    <row r="24" spans="1:7" ht="20.100000000000001" customHeight="1" x14ac:dyDescent="0.25">
      <c r="A24" s="181">
        <v>5151</v>
      </c>
      <c r="B24" s="182" t="s">
        <v>217</v>
      </c>
      <c r="C24" s="183">
        <v>15000</v>
      </c>
      <c r="D24" s="183">
        <v>9485</v>
      </c>
      <c r="E24" s="183">
        <v>15000</v>
      </c>
      <c r="F24" s="183">
        <v>23000</v>
      </c>
      <c r="G24" s="201">
        <v>23000</v>
      </c>
    </row>
    <row r="25" spans="1:7" ht="20.100000000000001" customHeight="1" x14ac:dyDescent="0.25">
      <c r="A25" s="181">
        <v>5152</v>
      </c>
      <c r="B25" s="182" t="s">
        <v>45</v>
      </c>
      <c r="C25" s="183">
        <v>50000</v>
      </c>
      <c r="D25" s="183">
        <v>36724</v>
      </c>
      <c r="E25" s="183">
        <v>50000</v>
      </c>
      <c r="F25" s="183">
        <v>70000</v>
      </c>
      <c r="G25" s="201">
        <v>70000</v>
      </c>
    </row>
    <row r="26" spans="1:7" ht="20.100000000000001" customHeight="1" x14ac:dyDescent="0.25">
      <c r="A26" s="181">
        <v>5154</v>
      </c>
      <c r="B26" s="182" t="s">
        <v>174</v>
      </c>
      <c r="C26" s="183">
        <v>25000</v>
      </c>
      <c r="D26" s="183">
        <v>14438</v>
      </c>
      <c r="E26" s="183">
        <v>25000</v>
      </c>
      <c r="F26" s="183">
        <v>35000</v>
      </c>
      <c r="G26" s="201">
        <v>35000</v>
      </c>
    </row>
    <row r="27" spans="1:7" ht="20.100000000000001" customHeight="1" x14ac:dyDescent="0.25">
      <c r="A27" s="181">
        <v>5156</v>
      </c>
      <c r="B27" s="182" t="s">
        <v>188</v>
      </c>
      <c r="C27" s="183">
        <v>18000</v>
      </c>
      <c r="D27" s="183">
        <v>14964</v>
      </c>
      <c r="E27" s="183">
        <v>19000</v>
      </c>
      <c r="F27" s="183">
        <v>30000</v>
      </c>
      <c r="G27" s="201">
        <v>30000</v>
      </c>
    </row>
    <row r="28" spans="1:7" ht="20.100000000000001" customHeight="1" x14ac:dyDescent="0.25">
      <c r="A28" s="181">
        <v>5162</v>
      </c>
      <c r="B28" s="182" t="s">
        <v>218</v>
      </c>
      <c r="C28" s="183">
        <v>15000</v>
      </c>
      <c r="D28" s="183">
        <v>8933</v>
      </c>
      <c r="E28" s="183">
        <v>14000</v>
      </c>
      <c r="F28" s="183">
        <v>14000</v>
      </c>
      <c r="G28" s="201">
        <v>14000</v>
      </c>
    </row>
    <row r="29" spans="1:7" ht="20.100000000000001" customHeight="1" x14ac:dyDescent="0.25">
      <c r="A29" s="181">
        <v>5163</v>
      </c>
      <c r="B29" s="182" t="s">
        <v>219</v>
      </c>
      <c r="C29" s="183">
        <v>8000</v>
      </c>
      <c r="D29" s="183">
        <v>7593</v>
      </c>
      <c r="E29" s="183">
        <v>7593</v>
      </c>
      <c r="F29" s="183">
        <v>7000</v>
      </c>
      <c r="G29" s="201">
        <v>7000</v>
      </c>
    </row>
    <row r="30" spans="1:7" ht="20.100000000000001" customHeight="1" x14ac:dyDescent="0.25">
      <c r="A30" s="181">
        <v>5167</v>
      </c>
      <c r="B30" s="182" t="s">
        <v>192</v>
      </c>
      <c r="C30" s="183">
        <v>22000</v>
      </c>
      <c r="D30" s="183">
        <v>5560</v>
      </c>
      <c r="E30" s="183">
        <v>18000</v>
      </c>
      <c r="F30" s="183">
        <v>20000</v>
      </c>
      <c r="G30" s="201">
        <v>20000</v>
      </c>
    </row>
    <row r="31" spans="1:7" ht="20.100000000000001" customHeight="1" x14ac:dyDescent="0.25">
      <c r="A31" s="181">
        <v>5168</v>
      </c>
      <c r="B31" s="182" t="s">
        <v>220</v>
      </c>
      <c r="C31" s="183">
        <v>10000</v>
      </c>
      <c r="D31" s="183">
        <v>6722</v>
      </c>
      <c r="E31" s="183">
        <v>9983</v>
      </c>
      <c r="F31" s="183">
        <v>10000</v>
      </c>
      <c r="G31" s="201">
        <v>10000</v>
      </c>
    </row>
    <row r="32" spans="1:7" ht="20.100000000000001" customHeight="1" x14ac:dyDescent="0.25">
      <c r="A32" s="181">
        <v>5169</v>
      </c>
      <c r="B32" s="182" t="s">
        <v>156</v>
      </c>
      <c r="C32" s="183">
        <v>3000</v>
      </c>
      <c r="D32" s="183">
        <v>3915</v>
      </c>
      <c r="E32" s="183">
        <v>4320</v>
      </c>
      <c r="F32" s="183">
        <v>5000</v>
      </c>
      <c r="G32" s="201">
        <v>5000</v>
      </c>
    </row>
    <row r="33" spans="1:7" ht="20.100000000000001" customHeight="1" x14ac:dyDescent="0.25">
      <c r="A33" s="181">
        <v>5171</v>
      </c>
      <c r="B33" s="182" t="s">
        <v>177</v>
      </c>
      <c r="C33" s="183">
        <v>47000</v>
      </c>
      <c r="D33" s="183">
        <v>4447</v>
      </c>
      <c r="E33" s="183">
        <v>47000</v>
      </c>
      <c r="F33" s="183">
        <v>25000</v>
      </c>
      <c r="G33" s="201">
        <v>25000</v>
      </c>
    </row>
    <row r="34" spans="1:7" ht="20.100000000000001" customHeight="1" x14ac:dyDescent="0.25">
      <c r="A34" s="181">
        <v>5173</v>
      </c>
      <c r="B34" s="182" t="s">
        <v>22</v>
      </c>
      <c r="C34" s="183">
        <v>1000</v>
      </c>
      <c r="D34" s="183">
        <v>0</v>
      </c>
      <c r="E34" s="183">
        <v>500</v>
      </c>
      <c r="F34" s="183">
        <v>1000</v>
      </c>
      <c r="G34" s="201">
        <v>1000</v>
      </c>
    </row>
    <row r="35" spans="1:7" ht="20.100000000000001" customHeight="1" x14ac:dyDescent="0.25">
      <c r="A35" s="155">
        <v>5175</v>
      </c>
      <c r="B35" s="185" t="s">
        <v>26</v>
      </c>
      <c r="C35" s="186">
        <v>4000</v>
      </c>
      <c r="D35" s="186">
        <v>329</v>
      </c>
      <c r="E35" s="186">
        <v>4000</v>
      </c>
      <c r="F35" s="186">
        <v>5000</v>
      </c>
      <c r="G35" s="202">
        <v>5000</v>
      </c>
    </row>
    <row r="36" spans="1:7" ht="20.100000000000001" customHeight="1" thickBot="1" x14ac:dyDescent="0.3">
      <c r="A36" s="170">
        <v>5424</v>
      </c>
      <c r="B36" s="171" t="s">
        <v>221</v>
      </c>
      <c r="C36" s="172">
        <v>0</v>
      </c>
      <c r="D36" s="172">
        <v>13282</v>
      </c>
      <c r="E36" s="172">
        <v>13282</v>
      </c>
      <c r="F36" s="172">
        <v>0</v>
      </c>
      <c r="G36" s="196">
        <v>0</v>
      </c>
    </row>
    <row r="37" spans="1:7" ht="20.100000000000001" customHeight="1" thickBot="1" x14ac:dyDescent="0.3">
      <c r="A37" s="157"/>
      <c r="B37" s="158" t="s">
        <v>61</v>
      </c>
      <c r="C37" s="175">
        <f>SUM(C16:C36)</f>
        <v>2328520</v>
      </c>
      <c r="D37" s="175">
        <f>SUM(D16:D36)</f>
        <v>1664188</v>
      </c>
      <c r="E37" s="175">
        <f>SUM(E16:E36)</f>
        <v>2338198</v>
      </c>
      <c r="F37" s="175">
        <f>SUM(F16:F36)</f>
        <v>2494000</v>
      </c>
      <c r="G37" s="197">
        <f>SUM(G16:G36)</f>
        <v>2494000</v>
      </c>
    </row>
    <row r="38" spans="1:7" ht="15" x14ac:dyDescent="0.25">
      <c r="A38" s="159"/>
      <c r="B38" s="159"/>
      <c r="C38" s="178"/>
      <c r="D38" s="178"/>
      <c r="E38" s="178"/>
      <c r="F38" s="178"/>
      <c r="G38" s="159"/>
    </row>
    <row r="39" spans="1:7" ht="15" x14ac:dyDescent="0.25">
      <c r="A39" s="159"/>
      <c r="B39" s="159"/>
      <c r="C39" s="178"/>
      <c r="D39" s="178"/>
      <c r="E39" s="178"/>
      <c r="F39" s="178"/>
      <c r="G39" s="159"/>
    </row>
    <row r="40" spans="1:7" ht="15" x14ac:dyDescent="0.25">
      <c r="A40" s="159"/>
      <c r="B40" s="179" t="s">
        <v>158</v>
      </c>
      <c r="C40" s="180">
        <v>44864</v>
      </c>
      <c r="E40" s="179" t="s">
        <v>159</v>
      </c>
      <c r="F40" s="159" t="s">
        <v>222</v>
      </c>
      <c r="G40" s="159"/>
    </row>
    <row r="41" spans="1:7" ht="15" x14ac:dyDescent="0.25">
      <c r="A41" s="159"/>
      <c r="B41" s="159"/>
      <c r="C41" s="159"/>
      <c r="D41" s="159"/>
      <c r="E41" s="159"/>
      <c r="F41" s="159"/>
      <c r="G41" s="159"/>
    </row>
    <row r="43" spans="1:7" x14ac:dyDescent="0.2">
      <c r="B43" t="s">
        <v>53</v>
      </c>
      <c r="C43"/>
      <c r="D43" s="360" t="s">
        <v>53</v>
      </c>
    </row>
    <row r="44" spans="1:7" x14ac:dyDescent="0.2">
      <c r="B44" t="s">
        <v>53</v>
      </c>
      <c r="C44"/>
      <c r="D44" s="360" t="s">
        <v>53</v>
      </c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41"/>
  <sheetViews>
    <sheetView topLeftCell="A15" zoomScale="110" zoomScaleNormal="110" workbookViewId="0">
      <selection activeCell="G37" sqref="G37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46" t="s">
        <v>456</v>
      </c>
      <c r="C1" s="1147"/>
      <c r="D1" s="1147"/>
      <c r="E1" s="1147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417</v>
      </c>
      <c r="B3" s="136" t="s">
        <v>223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48" t="s">
        <v>150</v>
      </c>
      <c r="B5" s="1150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49"/>
      <c r="B6" s="1151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 t="s">
        <v>53</v>
      </c>
      <c r="B7" s="151" t="s">
        <v>53</v>
      </c>
      <c r="C7" s="203" t="s">
        <v>53</v>
      </c>
      <c r="D7" s="203" t="s">
        <v>53</v>
      </c>
      <c r="E7" s="203"/>
      <c r="F7" s="203"/>
      <c r="G7" s="657"/>
    </row>
    <row r="8" spans="1:7" ht="20.100000000000001" customHeight="1" thickBot="1" x14ac:dyDescent="0.3">
      <c r="A8" s="155" t="s">
        <v>53</v>
      </c>
      <c r="B8" s="156" t="s">
        <v>53</v>
      </c>
      <c r="C8" s="204" t="s">
        <v>53</v>
      </c>
      <c r="D8" s="204" t="s">
        <v>53</v>
      </c>
      <c r="E8" s="204"/>
      <c r="F8" s="204"/>
      <c r="G8" s="659"/>
    </row>
    <row r="9" spans="1:7" ht="20.100000000000001" customHeight="1" thickBot="1" x14ac:dyDescent="0.3">
      <c r="A9" s="157"/>
      <c r="B9" s="158" t="s">
        <v>61</v>
      </c>
      <c r="C9" s="207">
        <f>SUM(C7:C8)</f>
        <v>0</v>
      </c>
      <c r="D9" s="207">
        <f>SUM(D7:D8)</f>
        <v>0</v>
      </c>
      <c r="E9" s="207">
        <f>SUM(E7:E8)</f>
        <v>0</v>
      </c>
      <c r="F9" s="207">
        <f>SUM(F7:F8)</f>
        <v>0</v>
      </c>
      <c r="G9" s="660">
        <f>SUM(G7:G8)</f>
        <v>0</v>
      </c>
    </row>
    <row r="10" spans="1:7" ht="15" x14ac:dyDescent="0.25">
      <c r="A10" s="159"/>
      <c r="B10" s="159"/>
      <c r="C10" s="160"/>
      <c r="D10" s="160"/>
      <c r="E10" s="160"/>
      <c r="F10" s="160"/>
      <c r="G10" s="160"/>
    </row>
    <row r="11" spans="1:7" ht="15.75" thickBot="1" x14ac:dyDescent="0.3">
      <c r="A11" s="159"/>
      <c r="B11" s="159"/>
      <c r="C11" s="159"/>
      <c r="D11" s="159"/>
      <c r="E11" s="159"/>
      <c r="F11" s="159"/>
    </row>
    <row r="12" spans="1:7" ht="15.75" x14ac:dyDescent="0.25">
      <c r="A12" s="135" t="s">
        <v>417</v>
      </c>
      <c r="B12" s="136" t="s">
        <v>223</v>
      </c>
      <c r="C12" s="161"/>
      <c r="D12" s="138"/>
      <c r="E12" s="138"/>
      <c r="F12" s="138"/>
      <c r="G12" s="139"/>
    </row>
    <row r="13" spans="1:7" ht="15.75" x14ac:dyDescent="0.25">
      <c r="A13" s="140"/>
      <c r="B13" s="162" t="s">
        <v>155</v>
      </c>
      <c r="C13" s="142"/>
      <c r="D13" s="143"/>
      <c r="E13" s="144" t="s">
        <v>149</v>
      </c>
      <c r="F13" s="143"/>
      <c r="G13" s="145"/>
    </row>
    <row r="14" spans="1:7" ht="15" x14ac:dyDescent="0.25">
      <c r="A14" s="1148" t="s">
        <v>150</v>
      </c>
      <c r="B14" s="1153" t="s">
        <v>151</v>
      </c>
      <c r="C14" s="146" t="s">
        <v>152</v>
      </c>
      <c r="D14" s="146" t="s">
        <v>115</v>
      </c>
      <c r="E14" s="146" t="s">
        <v>153</v>
      </c>
      <c r="F14" s="146" t="s">
        <v>116</v>
      </c>
      <c r="G14" s="147" t="s">
        <v>154</v>
      </c>
    </row>
    <row r="15" spans="1:7" ht="15.75" thickBot="1" x14ac:dyDescent="0.3">
      <c r="A15" s="1152"/>
      <c r="B15" s="1154"/>
      <c r="C15" s="148" t="str">
        <f>IF('příjmy-paragraf'!D2=0," ",'příjmy-paragraf'!D2)</f>
        <v>rok 2022</v>
      </c>
      <c r="D15" s="148" t="str">
        <f>IF('příjmy-paragraf'!E3=0," ",'příjmy-paragraf'!E3)</f>
        <v xml:space="preserve"> k 30.09.</v>
      </c>
      <c r="E15" s="148" t="str">
        <f>IF('1014-útulek'!E16=0," ",'1014-útulek'!E16)</f>
        <v>k 31.12.2022</v>
      </c>
      <c r="F15" s="164" t="str">
        <f>IF('příjmy-paragraf'!F2=0," ",'příjmy-paragraf'!F2)</f>
        <v>rok 2023</v>
      </c>
      <c r="G15" s="149" t="str">
        <f>IF('příjmy-paragraf'!F2=0," ",'příjmy-paragraf'!F2)</f>
        <v>rok 2023</v>
      </c>
    </row>
    <row r="16" spans="1:7" ht="20.100000000000001" customHeight="1" x14ac:dyDescent="0.25">
      <c r="A16" s="153">
        <v>5019</v>
      </c>
      <c r="B16" s="165" t="s">
        <v>224</v>
      </c>
      <c r="C16" s="166">
        <v>10000</v>
      </c>
      <c r="D16" s="167">
        <v>30318</v>
      </c>
      <c r="E16" s="166">
        <v>31000</v>
      </c>
      <c r="F16" s="166">
        <v>10000</v>
      </c>
      <c r="G16" s="195">
        <v>10000</v>
      </c>
    </row>
    <row r="17" spans="1:7" ht="20.100000000000001" customHeight="1" x14ac:dyDescent="0.25">
      <c r="A17" s="181">
        <v>5021</v>
      </c>
      <c r="B17" s="182" t="s">
        <v>225</v>
      </c>
      <c r="C17" s="183">
        <v>160000</v>
      </c>
      <c r="D17" s="183">
        <v>14000</v>
      </c>
      <c r="E17" s="183">
        <v>150000</v>
      </c>
      <c r="F17" s="183">
        <v>160000</v>
      </c>
      <c r="G17" s="201">
        <v>160000</v>
      </c>
    </row>
    <row r="18" spans="1:7" ht="20.100000000000001" customHeight="1" x14ac:dyDescent="0.25">
      <c r="A18" s="181">
        <v>5039</v>
      </c>
      <c r="B18" s="182" t="s">
        <v>226</v>
      </c>
      <c r="C18" s="183">
        <v>2000</v>
      </c>
      <c r="D18" s="183">
        <v>11632</v>
      </c>
      <c r="E18" s="183">
        <v>12000</v>
      </c>
      <c r="F18" s="183">
        <v>32000</v>
      </c>
      <c r="G18" s="201">
        <v>32000</v>
      </c>
    </row>
    <row r="19" spans="1:7" ht="20.100000000000001" customHeight="1" x14ac:dyDescent="0.25">
      <c r="A19" s="181">
        <v>5134</v>
      </c>
      <c r="B19" s="182" t="s">
        <v>187</v>
      </c>
      <c r="C19" s="183">
        <v>50000</v>
      </c>
      <c r="D19" s="183">
        <v>0</v>
      </c>
      <c r="E19" s="183">
        <v>20000</v>
      </c>
      <c r="F19" s="183">
        <v>36000</v>
      </c>
      <c r="G19" s="201">
        <v>36000</v>
      </c>
    </row>
    <row r="20" spans="1:7" ht="20.100000000000001" customHeight="1" x14ac:dyDescent="0.25">
      <c r="A20" s="181">
        <v>5136</v>
      </c>
      <c r="B20" s="182" t="s">
        <v>172</v>
      </c>
      <c r="C20" s="183">
        <v>1000</v>
      </c>
      <c r="D20" s="183">
        <v>875</v>
      </c>
      <c r="E20" s="183">
        <v>1000</v>
      </c>
      <c r="F20" s="183">
        <v>1000</v>
      </c>
      <c r="G20" s="201">
        <v>1000</v>
      </c>
    </row>
    <row r="21" spans="1:7" ht="20.100000000000001" customHeight="1" x14ac:dyDescent="0.25">
      <c r="A21" s="181">
        <v>5137</v>
      </c>
      <c r="B21" s="182" t="s">
        <v>19</v>
      </c>
      <c r="C21" s="183">
        <v>250000</v>
      </c>
      <c r="D21" s="183">
        <v>117691</v>
      </c>
      <c r="E21" s="183">
        <v>150000</v>
      </c>
      <c r="F21" s="183">
        <v>120000</v>
      </c>
      <c r="G21" s="201">
        <v>120000</v>
      </c>
    </row>
    <row r="22" spans="1:7" ht="20.100000000000001" customHeight="1" x14ac:dyDescent="0.25">
      <c r="A22" s="181">
        <v>5139</v>
      </c>
      <c r="B22" s="182" t="s">
        <v>162</v>
      </c>
      <c r="C22" s="183">
        <v>260000</v>
      </c>
      <c r="D22" s="183">
        <v>272776</v>
      </c>
      <c r="E22" s="183">
        <v>280000</v>
      </c>
      <c r="F22" s="183">
        <v>170000</v>
      </c>
      <c r="G22" s="201">
        <v>170000</v>
      </c>
    </row>
    <row r="23" spans="1:7" ht="20.100000000000001" customHeight="1" x14ac:dyDescent="0.25">
      <c r="A23" s="181">
        <v>5151</v>
      </c>
      <c r="B23" s="182" t="s">
        <v>20</v>
      </c>
      <c r="C23" s="183">
        <v>4000</v>
      </c>
      <c r="D23" s="183">
        <v>3793</v>
      </c>
      <c r="E23" s="183">
        <v>4000</v>
      </c>
      <c r="F23" s="183">
        <v>0</v>
      </c>
      <c r="G23" s="201">
        <v>0</v>
      </c>
    </row>
    <row r="24" spans="1:7" ht="20.100000000000001" customHeight="1" x14ac:dyDescent="0.25">
      <c r="A24" s="181">
        <v>5153</v>
      </c>
      <c r="B24" s="182" t="s">
        <v>21</v>
      </c>
      <c r="C24" s="183">
        <v>45000</v>
      </c>
      <c r="D24" s="183">
        <v>18484</v>
      </c>
      <c r="E24" s="183">
        <v>25000</v>
      </c>
      <c r="F24" s="183">
        <v>26000</v>
      </c>
      <c r="G24" s="201">
        <v>26000</v>
      </c>
    </row>
    <row r="25" spans="1:7" ht="20.100000000000001" customHeight="1" x14ac:dyDescent="0.25">
      <c r="A25" s="181">
        <v>5154</v>
      </c>
      <c r="B25" s="182" t="s">
        <v>174</v>
      </c>
      <c r="C25" s="183">
        <v>130000</v>
      </c>
      <c r="D25" s="183">
        <v>283926</v>
      </c>
      <c r="E25" s="183">
        <v>300000</v>
      </c>
      <c r="F25" s="183">
        <v>320000</v>
      </c>
      <c r="G25" s="201">
        <v>320000</v>
      </c>
    </row>
    <row r="26" spans="1:7" ht="20.100000000000001" customHeight="1" x14ac:dyDescent="0.25">
      <c r="A26" s="181">
        <v>5156</v>
      </c>
      <c r="B26" s="182" t="s">
        <v>188</v>
      </c>
      <c r="C26" s="183">
        <v>100000</v>
      </c>
      <c r="D26" s="183">
        <v>131445</v>
      </c>
      <c r="E26" s="183">
        <v>150000</v>
      </c>
      <c r="F26" s="183">
        <v>150000</v>
      </c>
      <c r="G26" s="201">
        <v>150000</v>
      </c>
    </row>
    <row r="27" spans="1:7" ht="20.100000000000001" customHeight="1" x14ac:dyDescent="0.25">
      <c r="A27" s="181">
        <v>5161</v>
      </c>
      <c r="B27" s="182" t="s">
        <v>39</v>
      </c>
      <c r="C27" s="183">
        <v>1000</v>
      </c>
      <c r="D27" s="183">
        <v>129</v>
      </c>
      <c r="E27" s="183">
        <v>500</v>
      </c>
      <c r="F27" s="183">
        <v>500</v>
      </c>
      <c r="G27" s="201">
        <v>500</v>
      </c>
    </row>
    <row r="28" spans="1:7" ht="20.100000000000001" customHeight="1" x14ac:dyDescent="0.25">
      <c r="A28" s="181">
        <v>5162</v>
      </c>
      <c r="B28" s="182" t="s">
        <v>218</v>
      </c>
      <c r="C28" s="183">
        <v>30000</v>
      </c>
      <c r="D28" s="183">
        <v>27828</v>
      </c>
      <c r="E28" s="183">
        <v>30000</v>
      </c>
      <c r="F28" s="183">
        <v>40000</v>
      </c>
      <c r="G28" s="201">
        <v>40000</v>
      </c>
    </row>
    <row r="29" spans="1:7" ht="20.100000000000001" customHeight="1" x14ac:dyDescent="0.25">
      <c r="A29" s="181">
        <v>5163</v>
      </c>
      <c r="B29" s="182" t="s">
        <v>219</v>
      </c>
      <c r="C29" s="183">
        <v>40000</v>
      </c>
      <c r="D29" s="183">
        <v>29223</v>
      </c>
      <c r="E29" s="183">
        <v>30000</v>
      </c>
      <c r="F29" s="183">
        <v>50000</v>
      </c>
      <c r="G29" s="201">
        <v>50000</v>
      </c>
    </row>
    <row r="30" spans="1:7" ht="20.100000000000001" customHeight="1" x14ac:dyDescent="0.25">
      <c r="A30" s="181">
        <v>5167</v>
      </c>
      <c r="B30" s="182" t="s">
        <v>192</v>
      </c>
      <c r="C30" s="183">
        <v>20000</v>
      </c>
      <c r="D30" s="183">
        <v>20360</v>
      </c>
      <c r="E30" s="183">
        <v>20360</v>
      </c>
      <c r="F30" s="183">
        <v>20000</v>
      </c>
      <c r="G30" s="201">
        <v>20000</v>
      </c>
    </row>
    <row r="31" spans="1:7" ht="20.100000000000001" customHeight="1" x14ac:dyDescent="0.25">
      <c r="A31" s="181">
        <v>5168</v>
      </c>
      <c r="B31" s="182" t="s">
        <v>220</v>
      </c>
      <c r="C31" s="183">
        <v>15000</v>
      </c>
      <c r="D31" s="183">
        <v>0</v>
      </c>
      <c r="E31" s="183">
        <v>0</v>
      </c>
      <c r="F31" s="183">
        <v>500</v>
      </c>
      <c r="G31" s="201">
        <v>500</v>
      </c>
    </row>
    <row r="32" spans="1:7" ht="20.100000000000001" customHeight="1" x14ac:dyDescent="0.25">
      <c r="A32" s="181">
        <v>5169</v>
      </c>
      <c r="B32" s="182" t="s">
        <v>156</v>
      </c>
      <c r="C32" s="183">
        <v>65000</v>
      </c>
      <c r="D32" s="183">
        <v>16081</v>
      </c>
      <c r="E32" s="183">
        <v>20000</v>
      </c>
      <c r="F32" s="183">
        <v>20000</v>
      </c>
      <c r="G32" s="201">
        <v>20000</v>
      </c>
    </row>
    <row r="33" spans="1:7" ht="20.100000000000001" customHeight="1" x14ac:dyDescent="0.25">
      <c r="A33" s="181">
        <v>5171</v>
      </c>
      <c r="B33" s="182" t="s">
        <v>177</v>
      </c>
      <c r="C33" s="183">
        <v>41000</v>
      </c>
      <c r="D33" s="183">
        <v>156295</v>
      </c>
      <c r="E33" s="183">
        <v>160000</v>
      </c>
      <c r="F33" s="183">
        <v>25000</v>
      </c>
      <c r="G33" s="201">
        <v>25000</v>
      </c>
    </row>
    <row r="34" spans="1:7" ht="20.100000000000001" customHeight="1" x14ac:dyDescent="0.25">
      <c r="A34" s="181">
        <v>5175</v>
      </c>
      <c r="B34" s="182" t="s">
        <v>26</v>
      </c>
      <c r="C34" s="183">
        <v>8000</v>
      </c>
      <c r="D34" s="183">
        <v>4089</v>
      </c>
      <c r="E34" s="183">
        <v>5000</v>
      </c>
      <c r="F34" s="183">
        <v>10000</v>
      </c>
      <c r="G34" s="201">
        <v>10000</v>
      </c>
    </row>
    <row r="35" spans="1:7" ht="20.100000000000001" customHeight="1" x14ac:dyDescent="0.25">
      <c r="A35" s="155">
        <v>5194</v>
      </c>
      <c r="B35" s="696" t="s">
        <v>227</v>
      </c>
      <c r="C35" s="186">
        <v>8000</v>
      </c>
      <c r="D35" s="186">
        <v>2665</v>
      </c>
      <c r="E35" s="186">
        <v>3000</v>
      </c>
      <c r="F35" s="186">
        <v>0</v>
      </c>
      <c r="G35" s="202">
        <v>0</v>
      </c>
    </row>
    <row r="36" spans="1:7" ht="20.100000000000001" customHeight="1" thickBot="1" x14ac:dyDescent="0.3">
      <c r="A36" s="170">
        <v>6123</v>
      </c>
      <c r="B36" s="700" t="s">
        <v>429</v>
      </c>
      <c r="C36" s="172">
        <v>0</v>
      </c>
      <c r="D36" s="172">
        <v>0</v>
      </c>
      <c r="E36" s="172">
        <v>0</v>
      </c>
      <c r="F36" s="172">
        <v>8850000</v>
      </c>
      <c r="G36" s="196">
        <v>8850000</v>
      </c>
    </row>
    <row r="37" spans="1:7" ht="20.100000000000001" customHeight="1" thickBot="1" x14ac:dyDescent="0.3">
      <c r="A37" s="157"/>
      <c r="B37" s="158" t="s">
        <v>61</v>
      </c>
      <c r="C37" s="176">
        <f>SUM(C16:C36)</f>
        <v>1240000</v>
      </c>
      <c r="D37" s="176">
        <f>SUM(D16:D36)</f>
        <v>1141610</v>
      </c>
      <c r="E37" s="176">
        <f>SUM(E16:E36)</f>
        <v>1391860</v>
      </c>
      <c r="F37" s="176">
        <f>SUM(F16:F36)</f>
        <v>10041000</v>
      </c>
      <c r="G37" s="200">
        <f>SUM(G16:G36)</f>
        <v>10041000</v>
      </c>
    </row>
    <row r="38" spans="1:7" ht="15" x14ac:dyDescent="0.25">
      <c r="A38" s="159"/>
      <c r="B38" s="159"/>
      <c r="C38" s="178"/>
      <c r="D38" s="178"/>
      <c r="E38" s="178"/>
      <c r="F38" s="178"/>
      <c r="G38" s="159"/>
    </row>
    <row r="39" spans="1:7" ht="15" x14ac:dyDescent="0.25">
      <c r="A39" s="159"/>
      <c r="B39" s="159"/>
      <c r="C39" s="178"/>
      <c r="D39" s="178"/>
      <c r="E39" s="178"/>
      <c r="F39" s="178"/>
      <c r="G39" s="159"/>
    </row>
    <row r="40" spans="1:7" ht="15" x14ac:dyDescent="0.25">
      <c r="A40" s="159"/>
      <c r="B40" s="179" t="s">
        <v>158</v>
      </c>
      <c r="C40" s="713">
        <v>44864</v>
      </c>
      <c r="E40" s="179" t="s">
        <v>159</v>
      </c>
      <c r="F40" s="714" t="s">
        <v>476</v>
      </c>
      <c r="G40" s="159"/>
    </row>
    <row r="41" spans="1:7" ht="15" x14ac:dyDescent="0.25">
      <c r="A41" s="159"/>
      <c r="B41" s="159"/>
      <c r="C41" s="159"/>
      <c r="D41" s="159"/>
      <c r="E41" s="159"/>
      <c r="F41" s="159"/>
      <c r="G41" s="159"/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27"/>
  <sheetViews>
    <sheetView topLeftCell="A4" zoomScale="110" zoomScaleNormal="110" workbookViewId="0">
      <selection activeCell="F21" sqref="F21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46" t="s">
        <v>457</v>
      </c>
      <c r="C1" s="1147"/>
      <c r="D1" s="1147"/>
      <c r="E1" s="1147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418</v>
      </c>
      <c r="B3" s="136" t="s">
        <v>372</v>
      </c>
      <c r="C3" s="137"/>
      <c r="D3" s="330"/>
      <c r="E3" s="330"/>
      <c r="F3" s="330"/>
      <c r="G3" s="139"/>
    </row>
    <row r="4" spans="1:7" ht="15.75" x14ac:dyDescent="0.25">
      <c r="A4" s="140"/>
      <c r="B4" s="141" t="s">
        <v>148</v>
      </c>
      <c r="C4" s="331"/>
      <c r="D4" s="332"/>
      <c r="E4" s="144" t="s">
        <v>149</v>
      </c>
      <c r="F4" s="332"/>
      <c r="G4" s="145"/>
    </row>
    <row r="5" spans="1:7" ht="15" x14ac:dyDescent="0.25">
      <c r="A5" s="1187" t="s">
        <v>150</v>
      </c>
      <c r="B5" s="1188" t="s">
        <v>151</v>
      </c>
      <c r="C5" s="333" t="s">
        <v>152</v>
      </c>
      <c r="D5" s="333" t="s">
        <v>115</v>
      </c>
      <c r="E5" s="333" t="s">
        <v>153</v>
      </c>
      <c r="F5" s="333" t="s">
        <v>116</v>
      </c>
      <c r="G5" s="334" t="s">
        <v>154</v>
      </c>
    </row>
    <row r="6" spans="1:7" ht="15.75" thickBot="1" x14ac:dyDescent="0.3">
      <c r="A6" s="1149"/>
      <c r="B6" s="1151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337"/>
      <c r="B7" s="338"/>
      <c r="C7" s="446"/>
      <c r="D7" s="446"/>
      <c r="E7" s="446"/>
      <c r="F7" s="446"/>
      <c r="G7" s="662"/>
    </row>
    <row r="8" spans="1:7" ht="20.100000000000001" customHeight="1" thickBot="1" x14ac:dyDescent="0.3">
      <c r="A8" s="339"/>
      <c r="B8" s="340"/>
      <c r="C8" s="447"/>
      <c r="D8" s="447"/>
      <c r="E8" s="447"/>
      <c r="F8" s="447"/>
      <c r="G8" s="663"/>
    </row>
    <row r="9" spans="1:7" ht="20.100000000000001" customHeight="1" thickBot="1" x14ac:dyDescent="0.3">
      <c r="A9" s="341"/>
      <c r="B9" s="158" t="s">
        <v>61</v>
      </c>
      <c r="C9" s="448">
        <f>SUM(C7:C8)</f>
        <v>0</v>
      </c>
      <c r="D9" s="448">
        <f>SUM(D7:D8)</f>
        <v>0</v>
      </c>
      <c r="E9" s="448">
        <f>SUM(E7:E8)</f>
        <v>0</v>
      </c>
      <c r="F9" s="448">
        <f>SUM(F7:F8)</f>
        <v>0</v>
      </c>
      <c r="G9" s="664">
        <f>SUM(G7:G8)</f>
        <v>0</v>
      </c>
    </row>
    <row r="10" spans="1:7" ht="15" x14ac:dyDescent="0.25">
      <c r="A10" s="342"/>
      <c r="B10" s="342"/>
      <c r="C10" s="343"/>
      <c r="D10" s="343"/>
      <c r="E10" s="343"/>
      <c r="F10" s="343"/>
      <c r="G10" s="343"/>
    </row>
    <row r="11" spans="1:7" ht="15.75" thickBot="1" x14ac:dyDescent="0.3">
      <c r="A11" s="342"/>
      <c r="B11" s="342"/>
      <c r="C11" s="342"/>
      <c r="D11" s="342"/>
      <c r="E11" s="342"/>
      <c r="F11" s="342"/>
    </row>
    <row r="12" spans="1:7" ht="15.75" x14ac:dyDescent="0.25">
      <c r="A12" s="135" t="s">
        <v>418</v>
      </c>
      <c r="B12" s="136" t="s">
        <v>372</v>
      </c>
      <c r="C12" s="161"/>
      <c r="D12" s="330"/>
      <c r="E12" s="330"/>
      <c r="F12" s="330"/>
      <c r="G12" s="139"/>
    </row>
    <row r="13" spans="1:7" ht="15.75" x14ac:dyDescent="0.25">
      <c r="A13" s="140"/>
      <c r="B13" s="162" t="s">
        <v>155</v>
      </c>
      <c r="C13" s="331"/>
      <c r="D13" s="332"/>
      <c r="E13" s="144" t="s">
        <v>149</v>
      </c>
      <c r="F13" s="332"/>
      <c r="G13" s="145"/>
    </row>
    <row r="14" spans="1:7" ht="15" x14ac:dyDescent="0.25">
      <c r="A14" s="1187" t="s">
        <v>150</v>
      </c>
      <c r="B14" s="1189" t="s">
        <v>151</v>
      </c>
      <c r="C14" s="333" t="s">
        <v>152</v>
      </c>
      <c r="D14" s="333" t="s">
        <v>115</v>
      </c>
      <c r="E14" s="333" t="s">
        <v>153</v>
      </c>
      <c r="F14" s="333" t="s">
        <v>116</v>
      </c>
      <c r="G14" s="334" t="s">
        <v>154</v>
      </c>
    </row>
    <row r="15" spans="1:7" ht="15.75" thickBot="1" x14ac:dyDescent="0.3">
      <c r="A15" s="1152"/>
      <c r="B15" s="1154"/>
      <c r="C15" s="148" t="str">
        <f>IF('příjmy-paragraf'!D2=0," ",'příjmy-paragraf'!D2)</f>
        <v>rok 2022</v>
      </c>
      <c r="D15" s="148" t="str">
        <f>IF('příjmy-paragraf'!E3=0," ",'příjmy-paragraf'!E3)</f>
        <v xml:space="preserve"> k 30.09.</v>
      </c>
      <c r="E15" s="148" t="str">
        <f>IF('1014-útulek'!E16=0," ",'1014-útulek'!E16)</f>
        <v>k 31.12.2022</v>
      </c>
      <c r="F15" s="164" t="str">
        <f>IF('příjmy-paragraf'!F2=0," ",'příjmy-paragraf'!F2)</f>
        <v>rok 2023</v>
      </c>
      <c r="G15" s="149" t="str">
        <f>IF('příjmy-paragraf'!F2=0," ",'příjmy-paragraf'!F2)</f>
        <v>rok 2023</v>
      </c>
    </row>
    <row r="16" spans="1:7" ht="20.100000000000001" customHeight="1" x14ac:dyDescent="0.25">
      <c r="A16" s="337">
        <v>5023</v>
      </c>
      <c r="B16" s="344" t="s">
        <v>373</v>
      </c>
      <c r="C16" s="875">
        <v>2157000</v>
      </c>
      <c r="D16" s="876">
        <v>1750399</v>
      </c>
      <c r="E16" s="875">
        <v>2157000</v>
      </c>
      <c r="F16" s="1018">
        <v>2382000</v>
      </c>
      <c r="G16" s="1019">
        <v>2382000</v>
      </c>
    </row>
    <row r="17" spans="1:8" ht="20.100000000000001" customHeight="1" x14ac:dyDescent="0.25">
      <c r="A17" s="337">
        <v>5023</v>
      </c>
      <c r="B17" s="695" t="s">
        <v>428</v>
      </c>
      <c r="C17" s="875">
        <v>499000</v>
      </c>
      <c r="D17" s="876">
        <v>0</v>
      </c>
      <c r="E17" s="875">
        <v>265144</v>
      </c>
      <c r="F17" s="1018">
        <v>0</v>
      </c>
      <c r="G17" s="1019">
        <v>0</v>
      </c>
      <c r="H17" s="779"/>
    </row>
    <row r="18" spans="1:8" ht="20.100000000000001" customHeight="1" x14ac:dyDescent="0.25">
      <c r="A18" s="337">
        <v>5031</v>
      </c>
      <c r="B18" s="344" t="s">
        <v>214</v>
      </c>
      <c r="C18" s="875">
        <v>371000</v>
      </c>
      <c r="D18" s="876">
        <v>313526</v>
      </c>
      <c r="E18" s="875">
        <v>371000</v>
      </c>
      <c r="F18" s="1018">
        <v>408000</v>
      </c>
      <c r="G18" s="1019">
        <v>408000</v>
      </c>
    </row>
    <row r="19" spans="1:8" ht="20.100000000000001" customHeight="1" thickBot="1" x14ac:dyDescent="0.3">
      <c r="A19" s="350">
        <v>5032</v>
      </c>
      <c r="B19" s="351" t="s">
        <v>215</v>
      </c>
      <c r="C19" s="173">
        <v>194000</v>
      </c>
      <c r="D19" s="173">
        <v>158448</v>
      </c>
      <c r="E19" s="173">
        <v>194000</v>
      </c>
      <c r="F19" s="1020">
        <v>215000</v>
      </c>
      <c r="G19" s="1021">
        <v>215000</v>
      </c>
    </row>
    <row r="20" spans="1:8" ht="20.100000000000001" customHeight="1" thickBot="1" x14ac:dyDescent="0.3">
      <c r="A20" s="341"/>
      <c r="B20" s="158" t="s">
        <v>61</v>
      </c>
      <c r="C20" s="175">
        <f>SUM(C16:C19)</f>
        <v>3221000</v>
      </c>
      <c r="D20" s="175">
        <f>SUM(D16:D19)</f>
        <v>2222373</v>
      </c>
      <c r="E20" s="395">
        <f>SUM(E16:E19)</f>
        <v>2987144</v>
      </c>
      <c r="F20" s="1022">
        <f>SUM(F16:F19)</f>
        <v>3005000</v>
      </c>
      <c r="G20" s="1023">
        <f>SUM(G16:G19)</f>
        <v>3005000</v>
      </c>
    </row>
    <row r="21" spans="1:8" ht="15" x14ac:dyDescent="0.25">
      <c r="A21" s="342"/>
      <c r="B21" s="342"/>
      <c r="C21" s="354"/>
      <c r="D21" s="354"/>
      <c r="E21" s="354"/>
      <c r="F21" s="354"/>
      <c r="G21" s="342"/>
    </row>
    <row r="22" spans="1:8" ht="15" x14ac:dyDescent="0.25">
      <c r="A22" s="342"/>
      <c r="B22" s="342"/>
      <c r="C22" s="354"/>
      <c r="D22" s="354"/>
      <c r="E22" s="354"/>
      <c r="F22" s="354"/>
      <c r="G22" s="342"/>
    </row>
    <row r="23" spans="1:8" ht="15" x14ac:dyDescent="0.25">
      <c r="A23" s="342"/>
      <c r="B23" s="355" t="s">
        <v>158</v>
      </c>
      <c r="C23" s="715">
        <v>44864</v>
      </c>
      <c r="E23" s="355" t="s">
        <v>159</v>
      </c>
      <c r="F23" s="714" t="s">
        <v>475</v>
      </c>
      <c r="G23" s="342"/>
    </row>
    <row r="24" spans="1:8" ht="15" x14ac:dyDescent="0.25">
      <c r="A24" s="342"/>
      <c r="B24" s="342"/>
      <c r="C24" s="342"/>
      <c r="D24" s="342"/>
      <c r="E24" s="342"/>
      <c r="F24" s="356"/>
      <c r="G24" s="342"/>
    </row>
    <row r="26" spans="1:8" x14ac:dyDescent="0.2">
      <c r="B26" t="s">
        <v>214</v>
      </c>
      <c r="C26"/>
      <c r="D26" s="870">
        <v>0.248</v>
      </c>
    </row>
    <row r="27" spans="1:8" x14ac:dyDescent="0.2">
      <c r="B27" t="s">
        <v>215</v>
      </c>
      <c r="C27"/>
      <c r="D27" s="360">
        <v>0.09</v>
      </c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N57"/>
  <sheetViews>
    <sheetView topLeftCell="A25" zoomScale="110" zoomScaleNormal="110" workbookViewId="0">
      <selection activeCell="H40" sqref="H40"/>
    </sheetView>
  </sheetViews>
  <sheetFormatPr defaultColWidth="9.140625" defaultRowHeight="14.25" x14ac:dyDescent="0.2"/>
  <cols>
    <col min="1" max="1" width="7.140625" style="134" customWidth="1"/>
    <col min="2" max="2" width="32.42578125" style="134" customWidth="1"/>
    <col min="3" max="5" width="12.85546875" style="134" customWidth="1"/>
    <col min="6" max="7" width="13.5703125" style="134" customWidth="1"/>
    <col min="8" max="8" width="14.7109375" style="134" customWidth="1"/>
    <col min="9" max="9" width="12.28515625" style="134" customWidth="1"/>
    <col min="10" max="13" width="9.140625" style="134"/>
    <col min="14" max="14" width="11.85546875" style="134" customWidth="1"/>
    <col min="15" max="16384" width="9.140625" style="134"/>
  </cols>
  <sheetData>
    <row r="1" spans="1:7" ht="18" x14ac:dyDescent="0.25">
      <c r="B1" s="1146" t="s">
        <v>458</v>
      </c>
      <c r="C1" s="1147"/>
      <c r="D1" s="1147"/>
      <c r="E1" s="1147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379</v>
      </c>
      <c r="B3" s="136" t="s">
        <v>245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48" t="s">
        <v>150</v>
      </c>
      <c r="B5" s="1150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49"/>
      <c r="B6" s="1151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>
        <v>2111</v>
      </c>
      <c r="B7" s="480" t="s">
        <v>394</v>
      </c>
      <c r="C7" s="203">
        <v>100000</v>
      </c>
      <c r="D7" s="203">
        <v>86098</v>
      </c>
      <c r="E7" s="203">
        <v>90000</v>
      </c>
      <c r="F7" s="203">
        <v>50000</v>
      </c>
      <c r="G7" s="657">
        <v>50000</v>
      </c>
    </row>
    <row r="8" spans="1:7" ht="20.100000000000001" customHeight="1" x14ac:dyDescent="0.25">
      <c r="A8" s="153">
        <v>2111</v>
      </c>
      <c r="B8" s="481" t="s">
        <v>395</v>
      </c>
      <c r="C8" s="167">
        <v>240000</v>
      </c>
      <c r="D8" s="167">
        <v>226343</v>
      </c>
      <c r="E8" s="167">
        <v>240000</v>
      </c>
      <c r="F8" s="167">
        <v>100000</v>
      </c>
      <c r="G8" s="658">
        <v>350000</v>
      </c>
    </row>
    <row r="9" spans="1:7" ht="20.100000000000001" customHeight="1" x14ac:dyDescent="0.25">
      <c r="A9" s="153"/>
      <c r="B9" s="451"/>
      <c r="C9" s="167" t="s">
        <v>53</v>
      </c>
      <c r="D9" s="167" t="s">
        <v>53</v>
      </c>
      <c r="E9" s="167"/>
      <c r="F9" s="167"/>
      <c r="G9" s="658"/>
    </row>
    <row r="10" spans="1:7" ht="20.100000000000001" customHeight="1" thickBot="1" x14ac:dyDescent="0.3">
      <c r="A10" s="155"/>
      <c r="B10" s="452"/>
      <c r="C10" s="204" t="s">
        <v>53</v>
      </c>
      <c r="D10" s="204" t="s">
        <v>53</v>
      </c>
      <c r="E10" s="204"/>
      <c r="F10" s="204"/>
      <c r="G10" s="659"/>
    </row>
    <row r="11" spans="1:7" ht="20.100000000000001" customHeight="1" thickBot="1" x14ac:dyDescent="0.3">
      <c r="A11" s="157"/>
      <c r="B11" s="158" t="s">
        <v>61</v>
      </c>
      <c r="C11" s="207">
        <f>SUM(C7:C10)</f>
        <v>340000</v>
      </c>
      <c r="D11" s="207">
        <f>SUM(D7:D10)</f>
        <v>312441</v>
      </c>
      <c r="E11" s="207">
        <f>SUM(E7:E10)</f>
        <v>330000</v>
      </c>
      <c r="F11" s="207">
        <f>SUM(F7:F10)</f>
        <v>150000</v>
      </c>
      <c r="G11" s="660">
        <f>SUM(G7:G10)</f>
        <v>400000</v>
      </c>
    </row>
    <row r="12" spans="1:7" ht="15" x14ac:dyDescent="0.25">
      <c r="A12" s="159"/>
      <c r="B12" s="159"/>
      <c r="C12" s="160"/>
      <c r="D12" s="160"/>
      <c r="E12" s="160"/>
      <c r="F12" s="160"/>
      <c r="G12" s="160"/>
    </row>
    <row r="13" spans="1:7" ht="15.75" thickBot="1" x14ac:dyDescent="0.3">
      <c r="A13" s="159"/>
      <c r="B13" s="159"/>
      <c r="C13" s="159"/>
      <c r="D13" s="159"/>
      <c r="E13" s="159"/>
      <c r="F13" s="159"/>
    </row>
    <row r="14" spans="1:7" ht="15.75" x14ac:dyDescent="0.25">
      <c r="A14" s="135"/>
      <c r="B14" s="136" t="s">
        <v>245</v>
      </c>
      <c r="C14" s="161"/>
      <c r="D14" s="138"/>
      <c r="E14" s="138"/>
      <c r="F14" s="138"/>
      <c r="G14" s="139"/>
    </row>
    <row r="15" spans="1:7" ht="15.75" x14ac:dyDescent="0.25">
      <c r="A15" s="140"/>
      <c r="B15" s="162" t="s">
        <v>155</v>
      </c>
      <c r="C15" s="142"/>
      <c r="D15" s="143"/>
      <c r="E15" s="144" t="s">
        <v>149</v>
      </c>
      <c r="F15" s="143"/>
      <c r="G15" s="145"/>
    </row>
    <row r="16" spans="1:7" ht="15" x14ac:dyDescent="0.25">
      <c r="A16" s="1148" t="s">
        <v>150</v>
      </c>
      <c r="B16" s="1153" t="s">
        <v>151</v>
      </c>
      <c r="C16" s="146" t="s">
        <v>152</v>
      </c>
      <c r="D16" s="146" t="s">
        <v>115</v>
      </c>
      <c r="E16" s="146" t="s">
        <v>153</v>
      </c>
      <c r="F16" s="146" t="s">
        <v>116</v>
      </c>
      <c r="G16" s="147" t="s">
        <v>154</v>
      </c>
    </row>
    <row r="17" spans="1:14" ht="15.75" thickBot="1" x14ac:dyDescent="0.3">
      <c r="A17" s="1152"/>
      <c r="B17" s="1154"/>
      <c r="C17" s="148" t="str">
        <f>IF('příjmy-paragraf'!D2=0," ",'příjmy-paragraf'!D2)</f>
        <v>rok 2022</v>
      </c>
      <c r="D17" s="148" t="str">
        <f>IF('příjmy-paragraf'!E3=0," ",'příjmy-paragraf'!E3)</f>
        <v xml:space="preserve"> k 30.09.</v>
      </c>
      <c r="E17" s="148" t="str">
        <f>IF('1014-útulek'!E16=0," ",'1014-útulek'!E16)</f>
        <v>k 31.12.2022</v>
      </c>
      <c r="F17" s="148" t="str">
        <f>IF('příjmy-paragraf'!F2=0," ",'příjmy-paragraf'!F2)</f>
        <v>rok 2023</v>
      </c>
      <c r="G17" s="149" t="str">
        <f>IF('příjmy-paragraf'!F2=0," ",'příjmy-paragraf'!F2)</f>
        <v>rok 2023</v>
      </c>
    </row>
    <row r="18" spans="1:14" ht="20.100000000000001" customHeight="1" x14ac:dyDescent="0.25">
      <c r="A18" s="153">
        <v>5011</v>
      </c>
      <c r="B18" s="692" t="s">
        <v>424</v>
      </c>
      <c r="C18" s="166">
        <v>13950000</v>
      </c>
      <c r="D18" s="167">
        <v>9885107</v>
      </c>
      <c r="E18" s="166">
        <v>13950000</v>
      </c>
      <c r="F18" s="168">
        <v>14900000</v>
      </c>
      <c r="G18" s="453">
        <v>14900000</v>
      </c>
    </row>
    <row r="19" spans="1:14" ht="20.100000000000001" customHeight="1" x14ac:dyDescent="0.25">
      <c r="A19" s="181">
        <v>5021</v>
      </c>
      <c r="B19" s="182" t="s">
        <v>246</v>
      </c>
      <c r="C19" s="184">
        <v>117000</v>
      </c>
      <c r="D19" s="184">
        <v>124388</v>
      </c>
      <c r="E19" s="184">
        <v>117000</v>
      </c>
      <c r="F19" s="184">
        <v>130000</v>
      </c>
      <c r="G19" s="454">
        <v>130000</v>
      </c>
      <c r="H19" s="780"/>
    </row>
    <row r="20" spans="1:14" ht="20.100000000000001" customHeight="1" x14ac:dyDescent="0.25">
      <c r="A20" s="181">
        <v>5031</v>
      </c>
      <c r="B20" s="182" t="s">
        <v>214</v>
      </c>
      <c r="C20" s="184">
        <v>3460000</v>
      </c>
      <c r="D20" s="184">
        <v>2479239</v>
      </c>
      <c r="E20" s="184">
        <v>3460000</v>
      </c>
      <c r="F20" s="184">
        <v>3695000</v>
      </c>
      <c r="G20" s="201">
        <v>3695000</v>
      </c>
    </row>
    <row r="21" spans="1:14" ht="20.100000000000001" customHeight="1" x14ac:dyDescent="0.25">
      <c r="A21" s="181">
        <v>5032</v>
      </c>
      <c r="B21" s="182" t="s">
        <v>215</v>
      </c>
      <c r="C21" s="184">
        <v>1256000</v>
      </c>
      <c r="D21" s="184">
        <v>893707</v>
      </c>
      <c r="E21" s="184">
        <v>1256000</v>
      </c>
      <c r="F21" s="184">
        <v>1341000</v>
      </c>
      <c r="G21" s="201">
        <v>1341000</v>
      </c>
    </row>
    <row r="22" spans="1:14" ht="20.100000000000001" customHeight="1" x14ac:dyDescent="0.25">
      <c r="A22" s="181">
        <v>5038</v>
      </c>
      <c r="B22" s="846" t="s">
        <v>502</v>
      </c>
      <c r="C22" s="184">
        <v>75000</v>
      </c>
      <c r="D22" s="184">
        <v>53606</v>
      </c>
      <c r="E22" s="184">
        <v>75000</v>
      </c>
      <c r="F22" s="184">
        <v>75000</v>
      </c>
      <c r="G22" s="201">
        <v>75000</v>
      </c>
      <c r="H22" s="780"/>
      <c r="I22" s="867" t="s">
        <v>501</v>
      </c>
      <c r="J22" s="867"/>
      <c r="K22" s="867"/>
      <c r="L22" s="867"/>
      <c r="M22" s="868">
        <v>4.1999999999999997E-3</v>
      </c>
      <c r="N22" s="873">
        <f>M22*F18</f>
        <v>62579.999999999993</v>
      </c>
    </row>
    <row r="23" spans="1:14" ht="20.100000000000001" customHeight="1" x14ac:dyDescent="0.25">
      <c r="A23" s="181">
        <v>5133</v>
      </c>
      <c r="B23" s="182" t="s">
        <v>247</v>
      </c>
      <c r="C23" s="184">
        <v>50000</v>
      </c>
      <c r="D23" s="184">
        <v>31515</v>
      </c>
      <c r="E23" s="184">
        <v>40000</v>
      </c>
      <c r="F23" s="184">
        <v>20000</v>
      </c>
      <c r="G23" s="201">
        <v>20000</v>
      </c>
      <c r="I23" s="867"/>
      <c r="J23" s="867"/>
      <c r="K23" s="867"/>
      <c r="L23" s="867"/>
      <c r="M23" s="867"/>
      <c r="N23" s="867"/>
    </row>
    <row r="24" spans="1:14" ht="20.100000000000001" customHeight="1" x14ac:dyDescent="0.25">
      <c r="A24" s="181">
        <v>5134</v>
      </c>
      <c r="B24" s="182" t="s">
        <v>187</v>
      </c>
      <c r="C24" s="183">
        <v>0</v>
      </c>
      <c r="D24" s="183">
        <v>2099</v>
      </c>
      <c r="E24" s="183">
        <v>3000</v>
      </c>
      <c r="F24" s="183">
        <v>3000</v>
      </c>
      <c r="G24" s="201">
        <v>3000</v>
      </c>
      <c r="H24" s="780"/>
      <c r="I24" s="867"/>
      <c r="J24" s="867"/>
      <c r="K24" s="867"/>
      <c r="L24" s="867"/>
      <c r="M24" s="867"/>
      <c r="N24" s="867"/>
    </row>
    <row r="25" spans="1:14" ht="20.100000000000001" customHeight="1" x14ac:dyDescent="0.25">
      <c r="A25" s="181">
        <v>5136</v>
      </c>
      <c r="B25" s="182" t="s">
        <v>172</v>
      </c>
      <c r="C25" s="184">
        <v>10000</v>
      </c>
      <c r="D25" s="184">
        <v>26549</v>
      </c>
      <c r="E25" s="184">
        <v>30000</v>
      </c>
      <c r="F25" s="184">
        <v>15000</v>
      </c>
      <c r="G25" s="201">
        <v>15000</v>
      </c>
      <c r="H25" s="780"/>
      <c r="I25" s="867"/>
      <c r="J25" s="867"/>
      <c r="K25" s="867"/>
      <c r="L25" s="867"/>
      <c r="M25" s="867"/>
      <c r="N25" s="867"/>
    </row>
    <row r="26" spans="1:14" ht="20.100000000000001" customHeight="1" x14ac:dyDescent="0.25">
      <c r="A26" s="181">
        <v>5137</v>
      </c>
      <c r="B26" s="182" t="s">
        <v>19</v>
      </c>
      <c r="C26" s="184">
        <v>300000</v>
      </c>
      <c r="D26" s="184">
        <v>32664</v>
      </c>
      <c r="E26" s="184">
        <v>200000</v>
      </c>
      <c r="F26" s="184">
        <v>300000</v>
      </c>
      <c r="G26" s="201">
        <v>300000</v>
      </c>
      <c r="I26" s="1003" t="s">
        <v>575</v>
      </c>
      <c r="J26" s="867"/>
      <c r="K26" s="867"/>
      <c r="L26" s="867"/>
      <c r="M26" s="867"/>
      <c r="N26" s="867"/>
    </row>
    <row r="27" spans="1:14" ht="20.100000000000001" customHeight="1" x14ac:dyDescent="0.25">
      <c r="A27" s="181">
        <v>5139</v>
      </c>
      <c r="B27" s="182" t="s">
        <v>162</v>
      </c>
      <c r="C27" s="184">
        <v>265000</v>
      </c>
      <c r="D27" s="184">
        <v>206975</v>
      </c>
      <c r="E27" s="184">
        <v>250000</v>
      </c>
      <c r="F27" s="184">
        <v>300000</v>
      </c>
      <c r="G27" s="201">
        <v>300000</v>
      </c>
      <c r="I27" s="867"/>
      <c r="J27" s="867"/>
      <c r="K27" s="867"/>
      <c r="L27" s="867"/>
      <c r="M27" s="867"/>
      <c r="N27" s="867"/>
    </row>
    <row r="28" spans="1:14" ht="20.100000000000001" customHeight="1" x14ac:dyDescent="0.25">
      <c r="A28" s="181">
        <v>5151</v>
      </c>
      <c r="B28" s="182" t="s">
        <v>20</v>
      </c>
      <c r="C28" s="184">
        <v>42000</v>
      </c>
      <c r="D28" s="184">
        <v>26328</v>
      </c>
      <c r="E28" s="184">
        <v>30000</v>
      </c>
      <c r="F28" s="184">
        <v>40000</v>
      </c>
      <c r="G28" s="201">
        <v>40000</v>
      </c>
      <c r="I28" s="867"/>
      <c r="J28" s="867"/>
      <c r="K28" s="867"/>
      <c r="L28" s="867"/>
      <c r="M28" s="867"/>
      <c r="N28" s="867"/>
    </row>
    <row r="29" spans="1:14" ht="20.100000000000001" customHeight="1" x14ac:dyDescent="0.25">
      <c r="A29" s="181">
        <v>5152</v>
      </c>
      <c r="B29" s="182" t="s">
        <v>45</v>
      </c>
      <c r="C29" s="184">
        <v>300000</v>
      </c>
      <c r="D29" s="184">
        <v>167996</v>
      </c>
      <c r="E29" s="184">
        <v>250000</v>
      </c>
      <c r="F29" s="184">
        <v>300000</v>
      </c>
      <c r="G29" s="201">
        <v>300000</v>
      </c>
      <c r="I29" s="867"/>
      <c r="J29" s="867"/>
      <c r="K29" s="867"/>
      <c r="L29" s="867"/>
      <c r="M29" s="867"/>
      <c r="N29" s="867"/>
    </row>
    <row r="30" spans="1:14" ht="20.100000000000001" customHeight="1" x14ac:dyDescent="0.25">
      <c r="A30" s="181">
        <v>5154</v>
      </c>
      <c r="B30" s="182" t="s">
        <v>174</v>
      </c>
      <c r="C30" s="184">
        <v>200000</v>
      </c>
      <c r="D30" s="184">
        <v>125531</v>
      </c>
      <c r="E30" s="184">
        <v>200000</v>
      </c>
      <c r="F30" s="184">
        <v>200000</v>
      </c>
      <c r="G30" s="201">
        <v>200000</v>
      </c>
      <c r="I30" s="867"/>
      <c r="J30" s="867"/>
      <c r="K30" s="867"/>
      <c r="L30" s="867"/>
      <c r="M30" s="867"/>
      <c r="N30" s="867"/>
    </row>
    <row r="31" spans="1:14" ht="20.100000000000001" customHeight="1" x14ac:dyDescent="0.25">
      <c r="A31" s="181">
        <v>5156</v>
      </c>
      <c r="B31" s="182" t="s">
        <v>188</v>
      </c>
      <c r="C31" s="184">
        <v>60000</v>
      </c>
      <c r="D31" s="184">
        <v>17514</v>
      </c>
      <c r="E31" s="184">
        <v>40000</v>
      </c>
      <c r="F31" s="184">
        <v>50000</v>
      </c>
      <c r="G31" s="201">
        <v>50000</v>
      </c>
      <c r="I31" s="867"/>
      <c r="J31" s="867"/>
      <c r="K31" s="867"/>
      <c r="L31" s="867"/>
      <c r="M31" s="867"/>
      <c r="N31" s="867"/>
    </row>
    <row r="32" spans="1:14" ht="20.100000000000001" customHeight="1" x14ac:dyDescent="0.25">
      <c r="A32" s="181">
        <v>5161</v>
      </c>
      <c r="B32" s="182" t="s">
        <v>248</v>
      </c>
      <c r="C32" s="184">
        <v>50000</v>
      </c>
      <c r="D32" s="184">
        <v>43720</v>
      </c>
      <c r="E32" s="184">
        <v>50000</v>
      </c>
      <c r="F32" s="184">
        <v>60000</v>
      </c>
      <c r="G32" s="201">
        <v>60000</v>
      </c>
      <c r="I32" s="867"/>
      <c r="J32" s="867"/>
      <c r="K32" s="867"/>
      <c r="L32" s="867"/>
      <c r="M32" s="867"/>
      <c r="N32" s="867"/>
    </row>
    <row r="33" spans="1:14" ht="20.100000000000001" customHeight="1" x14ac:dyDescent="0.25">
      <c r="A33" s="181">
        <v>5162</v>
      </c>
      <c r="B33" s="182" t="s">
        <v>218</v>
      </c>
      <c r="C33" s="184">
        <v>129800</v>
      </c>
      <c r="D33" s="184">
        <v>110753</v>
      </c>
      <c r="E33" s="184">
        <v>129800</v>
      </c>
      <c r="F33" s="184">
        <v>140000</v>
      </c>
      <c r="G33" s="201">
        <v>140000</v>
      </c>
      <c r="H33" s="780"/>
      <c r="I33" s="867" t="s">
        <v>477</v>
      </c>
      <c r="J33" s="867"/>
      <c r="K33" s="867"/>
      <c r="L33" s="867"/>
      <c r="M33" s="867"/>
      <c r="N33" s="867"/>
    </row>
    <row r="34" spans="1:14" ht="20.100000000000001" customHeight="1" x14ac:dyDescent="0.25">
      <c r="A34" s="181">
        <v>5163</v>
      </c>
      <c r="B34" s="182" t="s">
        <v>207</v>
      </c>
      <c r="C34" s="184">
        <v>50000</v>
      </c>
      <c r="D34" s="184">
        <v>45000</v>
      </c>
      <c r="E34" s="184">
        <v>55000</v>
      </c>
      <c r="F34" s="184">
        <v>60000</v>
      </c>
      <c r="G34" s="201">
        <v>60000</v>
      </c>
      <c r="H34" s="937" t="s">
        <v>569</v>
      </c>
      <c r="I34" s="938" t="s">
        <v>570</v>
      </c>
      <c r="J34" s="867"/>
      <c r="K34" s="872"/>
      <c r="L34" s="867"/>
      <c r="M34" s="867"/>
      <c r="N34" s="867"/>
    </row>
    <row r="35" spans="1:14" ht="20.100000000000001" customHeight="1" x14ac:dyDescent="0.25">
      <c r="A35" s="181">
        <v>5164</v>
      </c>
      <c r="B35" s="182" t="s">
        <v>23</v>
      </c>
      <c r="C35" s="184">
        <v>250000</v>
      </c>
      <c r="D35" s="184">
        <v>79614</v>
      </c>
      <c r="E35" s="184">
        <v>200000</v>
      </c>
      <c r="F35" s="184">
        <v>250000</v>
      </c>
      <c r="G35" s="201">
        <v>250000</v>
      </c>
      <c r="H35" s="782" t="s">
        <v>481</v>
      </c>
      <c r="I35" s="871">
        <v>144000</v>
      </c>
      <c r="J35" s="867" t="s">
        <v>485</v>
      </c>
      <c r="K35" s="871">
        <v>26000</v>
      </c>
      <c r="L35" s="867"/>
      <c r="M35" s="867"/>
      <c r="N35" s="867"/>
    </row>
    <row r="36" spans="1:14" ht="20.100000000000001" customHeight="1" x14ac:dyDescent="0.25">
      <c r="A36" s="181">
        <v>5166</v>
      </c>
      <c r="B36" s="182" t="s">
        <v>233</v>
      </c>
      <c r="C36" s="184">
        <v>90000</v>
      </c>
      <c r="D36" s="184">
        <v>68486</v>
      </c>
      <c r="E36" s="184">
        <v>90000</v>
      </c>
      <c r="F36" s="184">
        <v>110000</v>
      </c>
      <c r="G36" s="201">
        <v>110000</v>
      </c>
      <c r="H36" s="780"/>
      <c r="I36" s="867" t="s">
        <v>527</v>
      </c>
      <c r="J36" s="867"/>
      <c r="K36" s="867"/>
      <c r="L36" s="867"/>
      <c r="M36" s="867"/>
      <c r="N36" s="867"/>
    </row>
    <row r="37" spans="1:14" ht="20.100000000000001" customHeight="1" x14ac:dyDescent="0.25">
      <c r="A37" s="181">
        <v>5167</v>
      </c>
      <c r="B37" s="182" t="s">
        <v>234</v>
      </c>
      <c r="C37" s="184">
        <v>180000</v>
      </c>
      <c r="D37" s="184">
        <v>48763</v>
      </c>
      <c r="E37" s="184">
        <v>70000</v>
      </c>
      <c r="F37" s="184">
        <v>180000</v>
      </c>
      <c r="G37" s="201">
        <v>180000</v>
      </c>
      <c r="I37" s="867"/>
      <c r="J37" s="867"/>
      <c r="K37" s="867"/>
      <c r="L37" s="867"/>
      <c r="M37" s="867"/>
      <c r="N37" s="867"/>
    </row>
    <row r="38" spans="1:14" ht="20.100000000000001" customHeight="1" x14ac:dyDescent="0.25">
      <c r="A38" s="181">
        <v>5168</v>
      </c>
      <c r="B38" s="182" t="s">
        <v>235</v>
      </c>
      <c r="C38" s="184">
        <v>200000</v>
      </c>
      <c r="D38" s="184">
        <v>227839</v>
      </c>
      <c r="E38" s="184">
        <v>250000</v>
      </c>
      <c r="F38" s="184">
        <v>400000</v>
      </c>
      <c r="G38" s="201">
        <v>400000</v>
      </c>
      <c r="H38" s="782" t="s">
        <v>482</v>
      </c>
      <c r="I38" s="871">
        <v>150000</v>
      </c>
      <c r="J38" s="867"/>
      <c r="K38" s="872"/>
      <c r="L38" s="867"/>
      <c r="M38" s="867"/>
      <c r="N38" s="867"/>
    </row>
    <row r="39" spans="1:14" ht="20.100000000000001" customHeight="1" x14ac:dyDescent="0.25">
      <c r="A39" s="181">
        <v>5169</v>
      </c>
      <c r="B39" s="182" t="s">
        <v>156</v>
      </c>
      <c r="C39" s="184">
        <v>277000</v>
      </c>
      <c r="D39" s="184">
        <v>303546</v>
      </c>
      <c r="E39" s="184">
        <v>350000</v>
      </c>
      <c r="F39" s="184">
        <v>350000</v>
      </c>
      <c r="G39" s="454">
        <v>350000</v>
      </c>
      <c r="H39" s="780"/>
      <c r="I39" s="867"/>
      <c r="J39" s="867"/>
      <c r="K39" s="867"/>
      <c r="L39" s="867"/>
      <c r="M39" s="867"/>
      <c r="N39" s="867"/>
    </row>
    <row r="40" spans="1:14" ht="20.100000000000001" customHeight="1" x14ac:dyDescent="0.25">
      <c r="A40" s="181">
        <v>5171</v>
      </c>
      <c r="B40" s="182" t="s">
        <v>177</v>
      </c>
      <c r="C40" s="184">
        <v>250000</v>
      </c>
      <c r="D40" s="184">
        <v>149765</v>
      </c>
      <c r="E40" s="184">
        <v>200000</v>
      </c>
      <c r="F40" s="184">
        <v>250000</v>
      </c>
      <c r="G40" s="454">
        <v>250000</v>
      </c>
      <c r="I40" s="867"/>
      <c r="J40" s="867"/>
      <c r="K40" s="867"/>
      <c r="L40" s="867"/>
      <c r="M40" s="867"/>
      <c r="N40" s="867"/>
    </row>
    <row r="41" spans="1:14" ht="20.100000000000001" customHeight="1" x14ac:dyDescent="0.25">
      <c r="A41" s="181">
        <v>5172</v>
      </c>
      <c r="B41" s="182" t="s">
        <v>249</v>
      </c>
      <c r="C41" s="184">
        <v>50000</v>
      </c>
      <c r="D41" s="184">
        <v>0</v>
      </c>
      <c r="E41" s="184">
        <v>50000</v>
      </c>
      <c r="F41" s="184">
        <v>50000</v>
      </c>
      <c r="G41" s="201">
        <v>50000</v>
      </c>
      <c r="H41" s="780"/>
      <c r="I41" s="867"/>
      <c r="J41" s="867"/>
      <c r="K41" s="867"/>
      <c r="L41" s="867"/>
      <c r="M41" s="867"/>
      <c r="N41" s="867"/>
    </row>
    <row r="42" spans="1:14" ht="20.100000000000001" customHeight="1" x14ac:dyDescent="0.25">
      <c r="A42" s="181">
        <v>5173</v>
      </c>
      <c r="B42" s="182" t="s">
        <v>22</v>
      </c>
      <c r="C42" s="184">
        <v>50000</v>
      </c>
      <c r="D42" s="184">
        <v>14584</v>
      </c>
      <c r="E42" s="184">
        <v>20000</v>
      </c>
      <c r="F42" s="184">
        <v>30000</v>
      </c>
      <c r="G42" s="201">
        <v>30000</v>
      </c>
      <c r="I42" s="867"/>
      <c r="J42" s="867"/>
      <c r="K42" s="867"/>
      <c r="L42" s="867"/>
      <c r="M42" s="867"/>
      <c r="N42" s="867"/>
    </row>
    <row r="43" spans="1:14" ht="20.100000000000001" customHeight="1" x14ac:dyDescent="0.25">
      <c r="A43" s="181">
        <v>5175</v>
      </c>
      <c r="B43" s="182" t="s">
        <v>26</v>
      </c>
      <c r="C43" s="184">
        <v>30000</v>
      </c>
      <c r="D43" s="184">
        <v>15253</v>
      </c>
      <c r="E43" s="184">
        <v>30000</v>
      </c>
      <c r="F43" s="184">
        <v>30000</v>
      </c>
      <c r="G43" s="201">
        <v>30000</v>
      </c>
      <c r="I43" s="867"/>
      <c r="J43" s="867"/>
      <c r="K43" s="867"/>
      <c r="L43" s="867"/>
      <c r="M43" s="867"/>
      <c r="N43" s="867"/>
    </row>
    <row r="44" spans="1:14" ht="20.100000000000001" customHeight="1" x14ac:dyDescent="0.25">
      <c r="A44" s="181">
        <v>5179</v>
      </c>
      <c r="B44" s="182" t="s">
        <v>37</v>
      </c>
      <c r="C44" s="184">
        <v>76000</v>
      </c>
      <c r="D44" s="184">
        <v>66695</v>
      </c>
      <c r="E44" s="184">
        <v>70000</v>
      </c>
      <c r="F44" s="184">
        <v>75000</v>
      </c>
      <c r="G44" s="201">
        <v>75000</v>
      </c>
      <c r="I44" s="867"/>
      <c r="J44" s="867"/>
      <c r="K44" s="867"/>
      <c r="L44" s="867"/>
      <c r="M44" s="867"/>
      <c r="N44" s="867"/>
    </row>
    <row r="45" spans="1:14" ht="20.100000000000001" customHeight="1" x14ac:dyDescent="0.25">
      <c r="A45" s="181">
        <v>5194</v>
      </c>
      <c r="B45" s="182" t="s">
        <v>227</v>
      </c>
      <c r="C45" s="183">
        <v>0</v>
      </c>
      <c r="D45" s="183">
        <v>0</v>
      </c>
      <c r="E45" s="183">
        <v>0</v>
      </c>
      <c r="F45" s="183">
        <v>0</v>
      </c>
      <c r="G45" s="201">
        <v>0</v>
      </c>
      <c r="I45" s="867"/>
      <c r="J45" s="867"/>
      <c r="K45" s="867"/>
      <c r="L45" s="867"/>
      <c r="M45" s="867"/>
      <c r="N45" s="867"/>
    </row>
    <row r="46" spans="1:14" ht="20.100000000000001" customHeight="1" x14ac:dyDescent="0.25">
      <c r="A46" s="396">
        <v>5362</v>
      </c>
      <c r="B46" s="397" t="s">
        <v>237</v>
      </c>
      <c r="C46" s="184">
        <v>0</v>
      </c>
      <c r="D46" s="184">
        <v>0</v>
      </c>
      <c r="E46" s="184">
        <v>0</v>
      </c>
      <c r="F46" s="184">
        <v>0</v>
      </c>
      <c r="G46" s="454">
        <v>0</v>
      </c>
      <c r="I46" s="867"/>
      <c r="J46" s="867"/>
      <c r="K46" s="867"/>
      <c r="L46" s="867"/>
      <c r="M46" s="867"/>
      <c r="N46" s="867"/>
    </row>
    <row r="47" spans="1:14" ht="20.100000000000001" customHeight="1" x14ac:dyDescent="0.25">
      <c r="A47" s="181">
        <v>5424</v>
      </c>
      <c r="B47" s="182" t="s">
        <v>238</v>
      </c>
      <c r="C47" s="184">
        <v>100000</v>
      </c>
      <c r="D47" s="184">
        <v>79153</v>
      </c>
      <c r="E47" s="184">
        <v>100000</v>
      </c>
      <c r="F47" s="184">
        <v>100000</v>
      </c>
      <c r="G47" s="201">
        <v>100000</v>
      </c>
      <c r="I47" s="867"/>
      <c r="J47" s="867"/>
      <c r="K47" s="867"/>
      <c r="L47" s="867"/>
      <c r="M47" s="867"/>
      <c r="N47" s="867"/>
    </row>
    <row r="48" spans="1:14" ht="20.100000000000001" customHeight="1" x14ac:dyDescent="0.25">
      <c r="A48" s="181">
        <v>5499</v>
      </c>
      <c r="B48" s="482" t="s">
        <v>396</v>
      </c>
      <c r="C48" s="184">
        <v>800000</v>
      </c>
      <c r="D48" s="184">
        <v>765803</v>
      </c>
      <c r="E48" s="184">
        <v>800000</v>
      </c>
      <c r="F48" s="184">
        <v>981000</v>
      </c>
      <c r="G48" s="201">
        <v>981000</v>
      </c>
      <c r="H48" s="780"/>
      <c r="I48" s="867"/>
      <c r="J48" s="867"/>
      <c r="K48" s="867"/>
      <c r="L48" s="867"/>
      <c r="M48" s="867"/>
      <c r="N48" s="867"/>
    </row>
    <row r="49" spans="1:14" ht="20.100000000000001" customHeight="1" x14ac:dyDescent="0.25">
      <c r="A49" s="155">
        <v>5499</v>
      </c>
      <c r="B49" s="716" t="s">
        <v>52</v>
      </c>
      <c r="C49" s="877">
        <v>541000</v>
      </c>
      <c r="D49" s="877">
        <v>541000</v>
      </c>
      <c r="E49" s="877">
        <v>541000</v>
      </c>
      <c r="F49" s="877">
        <v>590000</v>
      </c>
      <c r="G49" s="202">
        <v>590000</v>
      </c>
      <c r="I49" s="867"/>
      <c r="J49" s="867"/>
      <c r="K49" s="867"/>
      <c r="L49" s="867"/>
      <c r="M49" s="867"/>
      <c r="N49" s="867"/>
    </row>
    <row r="50" spans="1:14" ht="20.100000000000001" customHeight="1" thickBot="1" x14ac:dyDescent="0.3">
      <c r="A50" s="155">
        <v>6122</v>
      </c>
      <c r="B50" s="185" t="s">
        <v>250</v>
      </c>
      <c r="C50" s="186">
        <v>350000</v>
      </c>
      <c r="D50" s="186">
        <v>463180</v>
      </c>
      <c r="E50" s="186">
        <v>470000</v>
      </c>
      <c r="F50" s="186">
        <v>0</v>
      </c>
      <c r="G50" s="202">
        <v>0</v>
      </c>
      <c r="H50" s="780"/>
      <c r="I50" s="867"/>
      <c r="J50" s="867"/>
      <c r="K50" s="867"/>
      <c r="L50" s="867"/>
      <c r="M50" s="867"/>
      <c r="N50" s="867"/>
    </row>
    <row r="51" spans="1:14" ht="20.100000000000001" customHeight="1" thickBot="1" x14ac:dyDescent="0.3">
      <c r="A51" s="942" t="s">
        <v>379</v>
      </c>
      <c r="B51" s="158" t="s">
        <v>61</v>
      </c>
      <c r="C51" s="177">
        <f>SUM(C18:C50)</f>
        <v>23558800</v>
      </c>
      <c r="D51" s="177">
        <f>SUM(D18:D50)</f>
        <v>17096372</v>
      </c>
      <c r="E51" s="177">
        <f>SUM(E18:E50)</f>
        <v>23376800</v>
      </c>
      <c r="F51" s="177">
        <f>SUM(F18:F50)</f>
        <v>25025000</v>
      </c>
      <c r="G51" s="398">
        <f>SUM(G18:G50)</f>
        <v>25025000</v>
      </c>
      <c r="I51" s="867"/>
      <c r="J51" s="867"/>
      <c r="K51" s="867"/>
      <c r="L51" s="867"/>
      <c r="M51" s="867"/>
      <c r="N51" s="867"/>
    </row>
    <row r="52" spans="1:14" ht="16.5" thickBot="1" x14ac:dyDescent="0.3">
      <c r="A52" s="430">
        <v>5163</v>
      </c>
      <c r="B52" s="943" t="s">
        <v>568</v>
      </c>
      <c r="C52" s="432">
        <v>300000</v>
      </c>
      <c r="D52" s="432">
        <v>221000</v>
      </c>
      <c r="E52" s="432">
        <v>300000</v>
      </c>
      <c r="F52" s="432">
        <v>320000</v>
      </c>
      <c r="G52" s="433">
        <v>320000</v>
      </c>
      <c r="I52" s="867"/>
      <c r="J52" s="867"/>
      <c r="K52" s="867"/>
      <c r="L52" s="867"/>
      <c r="M52" s="867"/>
      <c r="N52" s="867"/>
    </row>
    <row r="53" spans="1:14" ht="15.75" x14ac:dyDescent="0.25">
      <c r="A53" s="999" t="s">
        <v>571</v>
      </c>
      <c r="B53" s="1000" t="s">
        <v>61</v>
      </c>
      <c r="C53" s="1001">
        <f>SUM(C52)</f>
        <v>300000</v>
      </c>
      <c r="D53" s="1001">
        <f>SUM(D52)</f>
        <v>221000</v>
      </c>
      <c r="E53" s="1001">
        <f>SUM(E52)</f>
        <v>300000</v>
      </c>
      <c r="F53" s="1001">
        <f>SUM(F52)</f>
        <v>320000</v>
      </c>
      <c r="G53" s="1002">
        <f>SUM(G52)</f>
        <v>320000</v>
      </c>
      <c r="I53" s="867"/>
      <c r="J53" s="867"/>
      <c r="K53" s="867"/>
      <c r="L53" s="867"/>
      <c r="M53" s="867"/>
      <c r="N53" s="867"/>
    </row>
    <row r="54" spans="1:14" ht="15" x14ac:dyDescent="0.25">
      <c r="A54" s="159"/>
      <c r="B54" s="159"/>
      <c r="C54" s="178"/>
      <c r="D54" s="178"/>
      <c r="E54" s="178"/>
      <c r="F54" s="178"/>
      <c r="G54" s="159"/>
      <c r="I54" s="867"/>
      <c r="J54" s="867"/>
      <c r="K54" s="867"/>
      <c r="L54" s="867"/>
      <c r="M54" s="867"/>
      <c r="N54" s="867"/>
    </row>
    <row r="55" spans="1:14" ht="15" x14ac:dyDescent="0.25">
      <c r="A55" s="159"/>
      <c r="B55" s="159"/>
      <c r="C55" s="178"/>
      <c r="D55" s="178"/>
      <c r="E55" s="178"/>
      <c r="F55" s="178"/>
      <c r="G55" s="159"/>
    </row>
    <row r="56" spans="1:14" ht="15" x14ac:dyDescent="0.25">
      <c r="A56" s="159"/>
      <c r="B56" s="179" t="s">
        <v>158</v>
      </c>
      <c r="C56" s="715">
        <v>44864</v>
      </c>
      <c r="E56" s="179" t="s">
        <v>159</v>
      </c>
      <c r="F56" s="677" t="s">
        <v>419</v>
      </c>
      <c r="G56" s="159"/>
    </row>
    <row r="57" spans="1:14" ht="15" x14ac:dyDescent="0.25">
      <c r="A57" s="159"/>
      <c r="B57" s="159"/>
      <c r="C57" s="159"/>
      <c r="D57" s="159"/>
      <c r="E57" s="159"/>
      <c r="F57" s="159"/>
      <c r="G57" s="159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O65"/>
  <sheetViews>
    <sheetView topLeftCell="A40" zoomScale="120" zoomScaleNormal="120" zoomScalePageLayoutView="110" workbookViewId="0">
      <selection activeCell="G19" sqref="G19"/>
    </sheetView>
  </sheetViews>
  <sheetFormatPr defaultRowHeight="12.75" x14ac:dyDescent="0.2"/>
  <cols>
    <col min="1" max="1" width="8.42578125" customWidth="1"/>
    <col min="2" max="2" width="39.42578125" customWidth="1"/>
    <col min="3" max="3" width="24.28515625" customWidth="1"/>
    <col min="4" max="5" width="15" customWidth="1"/>
    <col min="6" max="6" width="15.7109375" customWidth="1"/>
    <col min="7" max="7" width="14.5703125" customWidth="1"/>
    <col min="8" max="8" width="12.140625" customWidth="1"/>
    <col min="14" max="14" width="13.42578125" customWidth="1"/>
    <col min="16" max="16" width="13.140625" customWidth="1"/>
  </cols>
  <sheetData>
    <row r="1" spans="1:15" ht="17.25" thickTop="1" thickBot="1" x14ac:dyDescent="0.25">
      <c r="A1" s="1068" t="s">
        <v>533</v>
      </c>
      <c r="B1" s="1069"/>
      <c r="C1" s="1069"/>
      <c r="D1" s="1069"/>
      <c r="E1" s="1069"/>
      <c r="F1" s="1069"/>
      <c r="G1" s="1070"/>
      <c r="H1" s="965"/>
    </row>
    <row r="2" spans="1:15" ht="15.75" thickTop="1" x14ac:dyDescent="0.25">
      <c r="A2" s="601" t="s">
        <v>36</v>
      </c>
      <c r="B2" s="602" t="s">
        <v>136</v>
      </c>
      <c r="C2" s="603"/>
      <c r="D2" s="1105" t="s">
        <v>252</v>
      </c>
      <c r="E2" s="1106"/>
      <c r="F2" s="604" t="s">
        <v>437</v>
      </c>
      <c r="G2" s="604" t="s">
        <v>437</v>
      </c>
      <c r="H2" s="605"/>
    </row>
    <row r="3" spans="1:15" ht="13.5" thickBot="1" x14ac:dyDescent="0.25">
      <c r="A3" s="606" t="s">
        <v>71</v>
      </c>
      <c r="B3" s="607" t="s">
        <v>72</v>
      </c>
      <c r="C3" s="607" t="s">
        <v>104</v>
      </c>
      <c r="D3" s="607" t="s">
        <v>114</v>
      </c>
      <c r="E3" s="608" t="s">
        <v>253</v>
      </c>
      <c r="F3" s="609" t="s">
        <v>116</v>
      </c>
      <c r="G3" s="610" t="s">
        <v>118</v>
      </c>
      <c r="H3" s="609" t="s">
        <v>84</v>
      </c>
    </row>
    <row r="4" spans="1:15" ht="13.5" thickTop="1" x14ac:dyDescent="0.2">
      <c r="A4" s="483" t="s">
        <v>142</v>
      </c>
      <c r="B4" s="484" t="s">
        <v>130</v>
      </c>
      <c r="C4" s="485"/>
      <c r="D4" s="486">
        <v>10000000</v>
      </c>
      <c r="E4" s="487">
        <v>9333554</v>
      </c>
      <c r="F4" s="488">
        <v>14500000</v>
      </c>
      <c r="G4" s="519"/>
      <c r="H4" s="489"/>
      <c r="I4" s="104"/>
      <c r="J4" s="104"/>
      <c r="K4" s="104"/>
      <c r="L4" s="104"/>
      <c r="M4" s="104"/>
      <c r="N4" s="104"/>
      <c r="O4" s="104"/>
    </row>
    <row r="5" spans="1:15" x14ac:dyDescent="0.2">
      <c r="A5" s="490" t="s">
        <v>143</v>
      </c>
      <c r="B5" s="491" t="s">
        <v>131</v>
      </c>
      <c r="C5" s="492"/>
      <c r="D5" s="493">
        <v>17108000</v>
      </c>
      <c r="E5" s="494">
        <v>16148266</v>
      </c>
      <c r="F5" s="495">
        <v>19700000</v>
      </c>
      <c r="G5" s="504"/>
      <c r="H5" s="496"/>
      <c r="I5" s="104"/>
      <c r="J5" s="104"/>
      <c r="K5" s="104"/>
      <c r="L5" s="104"/>
      <c r="M5" s="104"/>
      <c r="N5" s="104"/>
      <c r="O5" s="104"/>
    </row>
    <row r="6" spans="1:15" x14ac:dyDescent="0.2">
      <c r="A6" s="497" t="s">
        <v>144</v>
      </c>
      <c r="B6" s="498" t="s">
        <v>132</v>
      </c>
      <c r="C6" s="499"/>
      <c r="D6" s="500">
        <v>31000000</v>
      </c>
      <c r="E6" s="501">
        <v>25383044</v>
      </c>
      <c r="F6" s="502">
        <v>39400000</v>
      </c>
      <c r="G6" s="520"/>
      <c r="H6" s="503"/>
      <c r="I6" s="104"/>
      <c r="J6" s="104"/>
      <c r="K6" s="104"/>
      <c r="L6" s="104"/>
      <c r="M6" s="104"/>
      <c r="N6" s="104"/>
      <c r="O6" s="104"/>
    </row>
    <row r="7" spans="1:15" x14ac:dyDescent="0.2">
      <c r="A7" s="490">
        <v>1511</v>
      </c>
      <c r="B7" s="491" t="s">
        <v>105</v>
      </c>
      <c r="C7" s="492"/>
      <c r="D7" s="493">
        <v>1500000</v>
      </c>
      <c r="E7" s="494">
        <v>1173977</v>
      </c>
      <c r="F7" s="495">
        <v>1200000</v>
      </c>
      <c r="G7" s="504"/>
      <c r="H7" s="496"/>
      <c r="I7" s="104"/>
      <c r="J7" s="104"/>
      <c r="K7" s="104"/>
      <c r="L7" s="104"/>
      <c r="M7" s="104"/>
      <c r="N7" s="104"/>
      <c r="O7" s="104"/>
    </row>
    <row r="8" spans="1:15" ht="15" x14ac:dyDescent="0.25">
      <c r="A8" s="961"/>
      <c r="B8" s="966" t="s">
        <v>121</v>
      </c>
      <c r="C8" s="966"/>
      <c r="D8" s="967">
        <f>SUM(D4:D7)</f>
        <v>59608000</v>
      </c>
      <c r="E8" s="968">
        <f>SUM(E4:E7)</f>
        <v>52038841</v>
      </c>
      <c r="F8" s="969"/>
      <c r="G8" s="958">
        <f>SUM(F4:F7)</f>
        <v>74800000</v>
      </c>
      <c r="H8" s="970"/>
      <c r="I8" s="104"/>
      <c r="J8" s="104"/>
      <c r="K8" s="104"/>
      <c r="L8" s="104"/>
      <c r="M8" s="104"/>
      <c r="N8" s="104"/>
      <c r="O8" s="104"/>
    </row>
    <row r="9" spans="1:15" x14ac:dyDescent="0.2">
      <c r="A9" s="1040" t="s">
        <v>137</v>
      </c>
      <c r="B9" s="1074" t="s">
        <v>129</v>
      </c>
      <c r="C9" s="586" t="s">
        <v>391</v>
      </c>
      <c r="D9" s="587">
        <v>62000</v>
      </c>
      <c r="E9" s="588">
        <v>67458</v>
      </c>
      <c r="F9" s="1077">
        <f>SUM(G9:G13)</f>
        <v>2131000</v>
      </c>
      <c r="G9" s="589">
        <v>65000</v>
      </c>
      <c r="H9" s="509"/>
      <c r="I9" s="104"/>
      <c r="J9" s="104"/>
      <c r="K9" s="104"/>
      <c r="L9" s="104"/>
      <c r="M9" s="104"/>
      <c r="N9" s="104"/>
      <c r="O9" s="104"/>
    </row>
    <row r="10" spans="1:15" x14ac:dyDescent="0.2">
      <c r="A10" s="1112"/>
      <c r="B10" s="1114"/>
      <c r="C10" s="590" t="s">
        <v>263</v>
      </c>
      <c r="D10" s="591">
        <v>15000</v>
      </c>
      <c r="E10" s="592">
        <v>14685</v>
      </c>
      <c r="F10" s="1077"/>
      <c r="G10" s="593">
        <v>15000</v>
      </c>
      <c r="H10" s="594"/>
      <c r="I10" s="104"/>
      <c r="J10" s="104"/>
      <c r="K10" s="104"/>
      <c r="L10" s="104"/>
      <c r="M10" s="104"/>
      <c r="N10" s="104"/>
      <c r="O10" s="104"/>
    </row>
    <row r="11" spans="1:15" x14ac:dyDescent="0.2">
      <c r="A11" s="1112"/>
      <c r="B11" s="1114"/>
      <c r="C11" s="590" t="s">
        <v>421</v>
      </c>
      <c r="D11" s="591">
        <v>200000</v>
      </c>
      <c r="E11" s="592">
        <v>122380</v>
      </c>
      <c r="F11" s="1077"/>
      <c r="G11" s="593">
        <v>150000</v>
      </c>
      <c r="H11" s="594"/>
      <c r="I11" s="104"/>
      <c r="J11" s="104"/>
      <c r="K11" s="104"/>
      <c r="L11" s="104"/>
      <c r="M11" s="104"/>
      <c r="N11" s="104"/>
      <c r="O11" s="104"/>
    </row>
    <row r="12" spans="1:15" x14ac:dyDescent="0.2">
      <c r="A12" s="1112"/>
      <c r="B12" s="1114"/>
      <c r="C12" s="590" t="s">
        <v>264</v>
      </c>
      <c r="D12" s="591">
        <v>1000</v>
      </c>
      <c r="E12" s="592">
        <v>780</v>
      </c>
      <c r="F12" s="1077"/>
      <c r="G12" s="593">
        <v>1000</v>
      </c>
      <c r="H12" s="594"/>
      <c r="I12" s="104"/>
      <c r="J12" s="104"/>
      <c r="K12" s="104"/>
      <c r="L12" s="104"/>
      <c r="M12" s="104"/>
      <c r="N12" s="104"/>
      <c r="O12" s="104"/>
    </row>
    <row r="13" spans="1:15" x14ac:dyDescent="0.2">
      <c r="A13" s="1113"/>
      <c r="B13" s="1115"/>
      <c r="C13" s="595" t="s">
        <v>265</v>
      </c>
      <c r="D13" s="517">
        <f>IF('3722-odpady'!C8=0," ",'3722-odpady'!C8)</f>
        <v>1600000</v>
      </c>
      <c r="E13" s="517">
        <f>IF('3722-odpady'!D8=0," ",'3722-odpady'!D8)</f>
        <v>1429505</v>
      </c>
      <c r="F13" s="1077"/>
      <c r="G13" s="596">
        <f>IF('3722-odpady'!G8=0," ",'3722-odpady'!G8)</f>
        <v>1900000</v>
      </c>
      <c r="H13" s="518"/>
      <c r="I13" s="104"/>
      <c r="J13" s="104"/>
      <c r="K13" s="104"/>
      <c r="L13" s="104"/>
      <c r="M13" s="104"/>
      <c r="N13" s="104"/>
      <c r="O13" s="104"/>
    </row>
    <row r="14" spans="1:15" x14ac:dyDescent="0.2">
      <c r="A14" s="490">
        <v>1361</v>
      </c>
      <c r="B14" s="491" t="s">
        <v>127</v>
      </c>
      <c r="C14" s="492"/>
      <c r="D14" s="493">
        <v>100000</v>
      </c>
      <c r="E14" s="494">
        <v>89360</v>
      </c>
      <c r="F14" s="495">
        <v>100000</v>
      </c>
      <c r="G14" s="504"/>
      <c r="H14" s="496"/>
      <c r="I14" s="104"/>
      <c r="J14" s="104"/>
      <c r="K14" s="104"/>
      <c r="L14" s="104"/>
      <c r="M14" s="104"/>
      <c r="N14" s="104"/>
      <c r="O14" s="104"/>
    </row>
    <row r="15" spans="1:15" x14ac:dyDescent="0.2">
      <c r="A15" s="497">
        <v>1381</v>
      </c>
      <c r="B15" s="498" t="s">
        <v>128</v>
      </c>
      <c r="C15" s="499"/>
      <c r="D15" s="500">
        <v>450000</v>
      </c>
      <c r="E15" s="501">
        <v>389530</v>
      </c>
      <c r="F15" s="502">
        <v>400000</v>
      </c>
      <c r="G15" s="520"/>
      <c r="H15" s="503"/>
      <c r="I15" s="104"/>
      <c r="J15" s="104"/>
      <c r="K15" s="104"/>
      <c r="L15" s="104"/>
      <c r="M15" s="104"/>
      <c r="N15" s="104"/>
      <c r="O15" s="104"/>
    </row>
    <row r="16" spans="1:15" x14ac:dyDescent="0.2">
      <c r="A16" s="490">
        <v>1385</v>
      </c>
      <c r="B16" s="491" t="s">
        <v>489</v>
      </c>
      <c r="C16" s="492"/>
      <c r="D16" s="493">
        <v>2400000</v>
      </c>
      <c r="E16" s="494">
        <v>2463702</v>
      </c>
      <c r="F16" s="495">
        <v>2500000</v>
      </c>
      <c r="G16" s="504"/>
      <c r="H16" s="496"/>
      <c r="I16" s="104"/>
      <c r="J16" s="104"/>
      <c r="K16" s="104"/>
      <c r="L16" s="104"/>
      <c r="M16" s="104"/>
      <c r="N16" s="104"/>
      <c r="O16" s="104"/>
    </row>
    <row r="17" spans="1:15" ht="15" x14ac:dyDescent="0.25">
      <c r="A17" s="961"/>
      <c r="B17" s="966" t="s">
        <v>122</v>
      </c>
      <c r="C17" s="966"/>
      <c r="D17" s="967">
        <f>SUM(D9:D16)</f>
        <v>4828000</v>
      </c>
      <c r="E17" s="971">
        <f>SUM(E9:E16)</f>
        <v>4577400</v>
      </c>
      <c r="F17" s="969"/>
      <c r="G17" s="958">
        <f>SUM(F9:F16)</f>
        <v>5131000</v>
      </c>
      <c r="H17" s="970"/>
      <c r="I17" s="104"/>
      <c r="J17" s="104"/>
      <c r="K17" s="104"/>
      <c r="L17" s="104"/>
      <c r="M17" s="104"/>
      <c r="N17" s="104"/>
      <c r="O17" s="104"/>
    </row>
    <row r="18" spans="1:15" x14ac:dyDescent="0.2">
      <c r="A18" s="497">
        <v>2412</v>
      </c>
      <c r="B18" s="498" t="s">
        <v>125</v>
      </c>
      <c r="C18" s="499"/>
      <c r="D18" s="500">
        <v>165000</v>
      </c>
      <c r="E18" s="501">
        <v>110094</v>
      </c>
      <c r="F18" s="502">
        <v>220000</v>
      </c>
      <c r="G18" s="520"/>
      <c r="H18" s="503"/>
      <c r="I18" s="104"/>
      <c r="J18" s="104"/>
      <c r="K18" s="104"/>
      <c r="L18" s="104"/>
      <c r="M18" s="104"/>
      <c r="N18" s="104"/>
      <c r="O18" s="104"/>
    </row>
    <row r="19" spans="1:15" ht="15" x14ac:dyDescent="0.25">
      <c r="A19" s="961"/>
      <c r="B19" s="966" t="s">
        <v>505</v>
      </c>
      <c r="C19" s="966"/>
      <c r="D19" s="972">
        <f>SUM(D18)</f>
        <v>165000</v>
      </c>
      <c r="E19" s="973">
        <f>SUM(E18)</f>
        <v>110094</v>
      </c>
      <c r="F19" s="969"/>
      <c r="G19" s="958">
        <f>SUM(F18)</f>
        <v>220000</v>
      </c>
      <c r="H19" s="970"/>
      <c r="I19" s="104"/>
      <c r="J19" s="104"/>
      <c r="K19" s="104"/>
      <c r="L19" s="104"/>
      <c r="M19" s="104"/>
      <c r="N19" s="104"/>
      <c r="O19" s="104"/>
    </row>
    <row r="20" spans="1:15" x14ac:dyDescent="0.2">
      <c r="A20" s="497">
        <v>4112</v>
      </c>
      <c r="B20" s="498" t="s">
        <v>138</v>
      </c>
      <c r="C20" s="498" t="s">
        <v>266</v>
      </c>
      <c r="D20" s="500">
        <v>2553200</v>
      </c>
      <c r="E20" s="501">
        <v>1914903</v>
      </c>
      <c r="F20" s="502">
        <v>2673500</v>
      </c>
      <c r="G20" s="520"/>
      <c r="H20" s="503"/>
      <c r="I20" s="104"/>
      <c r="J20" s="104"/>
      <c r="K20" s="104"/>
      <c r="L20" s="104"/>
      <c r="M20" s="104"/>
      <c r="N20" s="104"/>
      <c r="O20" s="104"/>
    </row>
    <row r="21" spans="1:15" x14ac:dyDescent="0.2">
      <c r="A21" s="1046">
        <v>4116</v>
      </c>
      <c r="B21" s="1117" t="s">
        <v>139</v>
      </c>
      <c r="C21" s="505" t="s">
        <v>534</v>
      </c>
      <c r="D21" s="511">
        <v>300000</v>
      </c>
      <c r="E21" s="597">
        <v>300000</v>
      </c>
      <c r="F21" s="1111">
        <f>SUM(G21:G25)</f>
        <v>7024495</v>
      </c>
      <c r="G21" s="521">
        <v>300000</v>
      </c>
      <c r="H21" s="506"/>
      <c r="I21" s="104"/>
      <c r="J21" s="104"/>
      <c r="K21" s="104"/>
      <c r="L21" s="104"/>
      <c r="M21" s="104"/>
      <c r="N21" s="104"/>
      <c r="O21" s="104"/>
    </row>
    <row r="22" spans="1:15" x14ac:dyDescent="0.2">
      <c r="A22" s="1078"/>
      <c r="B22" s="1118"/>
      <c r="C22" s="507" t="s">
        <v>69</v>
      </c>
      <c r="D22" s="513">
        <v>601800</v>
      </c>
      <c r="E22" s="514">
        <v>601800</v>
      </c>
      <c r="F22" s="1111"/>
      <c r="G22" s="522">
        <v>600000</v>
      </c>
      <c r="H22" s="515"/>
      <c r="I22" s="104"/>
      <c r="J22" s="104"/>
      <c r="K22" s="104"/>
      <c r="L22" s="104"/>
      <c r="M22" s="104"/>
      <c r="N22" s="104"/>
      <c r="O22" s="104"/>
    </row>
    <row r="23" spans="1:15" x14ac:dyDescent="0.2">
      <c r="A23" s="1078"/>
      <c r="B23" s="1118"/>
      <c r="C23" s="507" t="s">
        <v>267</v>
      </c>
      <c r="D23" s="513">
        <v>406778</v>
      </c>
      <c r="E23" s="514">
        <v>406778</v>
      </c>
      <c r="F23" s="1111"/>
      <c r="G23" s="522">
        <v>300000</v>
      </c>
      <c r="H23" s="515"/>
      <c r="I23" s="104"/>
      <c r="J23" s="104"/>
      <c r="K23" s="104"/>
      <c r="L23" s="104"/>
      <c r="M23" s="104"/>
      <c r="N23" s="104"/>
      <c r="O23" s="104"/>
    </row>
    <row r="24" spans="1:15" x14ac:dyDescent="0.2">
      <c r="A24" s="1078"/>
      <c r="B24" s="1118"/>
      <c r="C24" s="927" t="s">
        <v>491</v>
      </c>
      <c r="D24" s="513">
        <v>0</v>
      </c>
      <c r="E24" s="514">
        <v>0</v>
      </c>
      <c r="F24" s="1111"/>
      <c r="G24" s="522">
        <v>3904495</v>
      </c>
      <c r="H24" s="628"/>
      <c r="I24" s="104"/>
      <c r="J24" s="104"/>
      <c r="K24" s="104"/>
      <c r="L24" s="104"/>
      <c r="M24" s="104"/>
      <c r="N24" s="104"/>
      <c r="O24" s="104"/>
    </row>
    <row r="25" spans="1:15" x14ac:dyDescent="0.2">
      <c r="A25" s="1116"/>
      <c r="B25" s="1119"/>
      <c r="C25" s="598" t="s">
        <v>268</v>
      </c>
      <c r="D25" s="512">
        <v>2340000</v>
      </c>
      <c r="E25" s="599">
        <v>1307217</v>
      </c>
      <c r="F25" s="1111"/>
      <c r="G25" s="600">
        <v>1920000</v>
      </c>
      <c r="H25" s="516"/>
      <c r="I25" s="104"/>
      <c r="J25" s="104"/>
      <c r="K25" s="104"/>
      <c r="L25" s="104"/>
      <c r="M25" s="104"/>
      <c r="N25" s="104"/>
      <c r="O25" s="104"/>
    </row>
    <row r="26" spans="1:15" x14ac:dyDescent="0.2">
      <c r="A26" s="497">
        <v>4122</v>
      </c>
      <c r="B26" s="498" t="s">
        <v>140</v>
      </c>
      <c r="C26" s="498" t="s">
        <v>58</v>
      </c>
      <c r="D26" s="500">
        <v>1149270</v>
      </c>
      <c r="E26" s="501">
        <v>1399718</v>
      </c>
      <c r="F26" s="502">
        <v>500000</v>
      </c>
      <c r="G26" s="520"/>
      <c r="H26" s="503"/>
      <c r="I26" s="104"/>
      <c r="J26" s="104"/>
      <c r="K26" s="104"/>
      <c r="L26" s="104"/>
      <c r="M26" s="104"/>
      <c r="N26" s="104"/>
      <c r="O26" s="104"/>
    </row>
    <row r="27" spans="1:15" x14ac:dyDescent="0.2">
      <c r="A27" s="490">
        <v>4213</v>
      </c>
      <c r="B27" s="491" t="s">
        <v>499</v>
      </c>
      <c r="C27" s="821" t="s">
        <v>492</v>
      </c>
      <c r="D27" s="493">
        <v>0</v>
      </c>
      <c r="E27" s="494">
        <v>0</v>
      </c>
      <c r="F27" s="495">
        <v>586648</v>
      </c>
      <c r="G27" s="504"/>
      <c r="H27" s="496"/>
      <c r="I27" s="104"/>
      <c r="J27" s="104"/>
      <c r="K27" s="104"/>
      <c r="L27" s="104"/>
      <c r="M27" s="104"/>
      <c r="N27" s="104"/>
      <c r="O27" s="104"/>
    </row>
    <row r="28" spans="1:15" x14ac:dyDescent="0.2">
      <c r="A28" s="1040">
        <v>4216</v>
      </c>
      <c r="B28" s="1107" t="s">
        <v>432</v>
      </c>
      <c r="C28" s="586" t="s">
        <v>490</v>
      </c>
      <c r="D28" s="587">
        <v>0</v>
      </c>
      <c r="E28" s="588">
        <v>0</v>
      </c>
      <c r="F28" s="1109">
        <f>SUM(G28:G29)</f>
        <v>5608161</v>
      </c>
      <c r="G28" s="589">
        <v>3108161</v>
      </c>
      <c r="H28" s="509"/>
      <c r="I28" s="104"/>
      <c r="J28" s="104"/>
      <c r="K28" s="104"/>
      <c r="L28" s="104"/>
      <c r="M28" s="104"/>
      <c r="N28" s="104"/>
      <c r="O28" s="104"/>
    </row>
    <row r="29" spans="1:15" x14ac:dyDescent="0.2">
      <c r="A29" s="1085"/>
      <c r="B29" s="1108"/>
      <c r="C29" s="510" t="s">
        <v>503</v>
      </c>
      <c r="D29" s="847">
        <v>0</v>
      </c>
      <c r="E29" s="848">
        <v>0</v>
      </c>
      <c r="F29" s="1110"/>
      <c r="G29" s="849">
        <v>2500000</v>
      </c>
      <c r="H29" s="518"/>
      <c r="I29" s="104"/>
      <c r="J29" s="104"/>
      <c r="K29" s="104"/>
      <c r="L29" s="104"/>
      <c r="M29" s="104"/>
      <c r="N29" s="104"/>
      <c r="O29" s="104"/>
    </row>
    <row r="30" spans="1:15" x14ac:dyDescent="0.2">
      <c r="A30" s="1046">
        <v>4222</v>
      </c>
      <c r="B30" s="1123" t="s">
        <v>433</v>
      </c>
      <c r="C30" s="821" t="s">
        <v>553</v>
      </c>
      <c r="D30" s="920">
        <v>0</v>
      </c>
      <c r="E30" s="921">
        <v>0</v>
      </c>
      <c r="F30" s="1120">
        <f>SUM(G30:G32)</f>
        <v>2200000</v>
      </c>
      <c r="G30" s="523">
        <v>400000</v>
      </c>
      <c r="H30" s="628"/>
      <c r="I30" s="104"/>
      <c r="J30" s="104"/>
      <c r="K30" s="104"/>
      <c r="L30" s="104"/>
      <c r="M30" s="104"/>
      <c r="N30" s="104"/>
      <c r="O30" s="104"/>
    </row>
    <row r="31" spans="1:15" x14ac:dyDescent="0.2">
      <c r="A31" s="1126"/>
      <c r="B31" s="1124"/>
      <c r="C31" s="507" t="s">
        <v>554</v>
      </c>
      <c r="D31" s="513">
        <v>0</v>
      </c>
      <c r="E31" s="514">
        <v>0</v>
      </c>
      <c r="F31" s="1121"/>
      <c r="G31" s="522">
        <v>1700000</v>
      </c>
      <c r="H31" s="515"/>
      <c r="I31" s="104"/>
      <c r="J31" s="104"/>
      <c r="K31" s="104"/>
      <c r="L31" s="104"/>
      <c r="M31" s="104"/>
      <c r="N31" s="104"/>
      <c r="O31" s="104"/>
    </row>
    <row r="32" spans="1:15" x14ac:dyDescent="0.2">
      <c r="A32" s="1127"/>
      <c r="B32" s="1125"/>
      <c r="C32" s="598" t="s">
        <v>566</v>
      </c>
      <c r="D32" s="512">
        <v>0</v>
      </c>
      <c r="E32" s="599">
        <v>0</v>
      </c>
      <c r="F32" s="1122"/>
      <c r="G32" s="600">
        <v>100000</v>
      </c>
      <c r="H32" s="516"/>
      <c r="I32" s="104"/>
      <c r="J32" s="104"/>
      <c r="K32" s="104"/>
      <c r="L32" s="104"/>
      <c r="M32" s="104"/>
      <c r="N32" s="104"/>
      <c r="O32" s="104"/>
    </row>
    <row r="33" spans="1:15" ht="15" x14ac:dyDescent="0.25">
      <c r="A33" s="961"/>
      <c r="B33" s="966" t="s">
        <v>123</v>
      </c>
      <c r="C33" s="966"/>
      <c r="D33" s="967">
        <f>SUM(D20:D32)</f>
        <v>7351048</v>
      </c>
      <c r="E33" s="971">
        <f>SUM(E20:E32)</f>
        <v>5930416</v>
      </c>
      <c r="F33" s="969"/>
      <c r="G33" s="958">
        <f>SUM(F20:F32)</f>
        <v>18592804</v>
      </c>
      <c r="H33" s="970"/>
      <c r="I33" s="104"/>
      <c r="J33" s="104"/>
      <c r="K33" s="104"/>
      <c r="L33" s="104"/>
      <c r="M33" s="104"/>
      <c r="N33" s="104"/>
      <c r="O33" s="104"/>
    </row>
    <row r="34" spans="1:15" x14ac:dyDescent="0.2">
      <c r="A34" s="497">
        <v>1031</v>
      </c>
      <c r="B34" s="498" t="s">
        <v>73</v>
      </c>
      <c r="C34" s="498" t="s">
        <v>3</v>
      </c>
      <c r="D34" s="500">
        <f>IF('1031-les'!C10=0," ",'1031-les'!C10)</f>
        <v>550000</v>
      </c>
      <c r="E34" s="500">
        <f>IF('1031-les'!D10=0," ",'1031-les'!D10)</f>
        <v>546259</v>
      </c>
      <c r="F34" s="502">
        <f>IF('1031-les'!G10=0," ",'1031-les'!G10)</f>
        <v>515000</v>
      </c>
      <c r="G34" s="520"/>
      <c r="H34" s="503"/>
      <c r="I34" s="104"/>
      <c r="J34" s="104"/>
      <c r="K34" s="104"/>
      <c r="L34" s="104"/>
      <c r="M34" s="104"/>
      <c r="N34" s="104"/>
      <c r="O34" s="104"/>
    </row>
    <row r="35" spans="1:15" x14ac:dyDescent="0.2">
      <c r="A35" s="490">
        <v>2321</v>
      </c>
      <c r="B35" s="491" t="s">
        <v>76</v>
      </c>
      <c r="C35" s="491" t="s">
        <v>124</v>
      </c>
      <c r="D35" s="493">
        <v>100000</v>
      </c>
      <c r="E35" s="494">
        <v>121000</v>
      </c>
      <c r="F35" s="495">
        <v>242000</v>
      </c>
      <c r="G35" s="504"/>
      <c r="H35" s="496"/>
      <c r="I35" s="104"/>
      <c r="J35" s="104"/>
      <c r="K35" s="104"/>
      <c r="L35" s="104"/>
      <c r="M35" s="104"/>
      <c r="N35" s="104"/>
      <c r="O35" s="104"/>
    </row>
    <row r="36" spans="1:15" x14ac:dyDescent="0.2">
      <c r="A36" s="497">
        <v>3314</v>
      </c>
      <c r="B36" s="498" t="s">
        <v>80</v>
      </c>
      <c r="C36" s="498" t="s">
        <v>5</v>
      </c>
      <c r="D36" s="500">
        <v>10000</v>
      </c>
      <c r="E36" s="500">
        <v>7979</v>
      </c>
      <c r="F36" s="502">
        <f>IF('3314-knihovna'!G10=0," ",'3314-knihovna'!G10)</f>
        <v>15000</v>
      </c>
      <c r="G36" s="520"/>
      <c r="H36" s="503"/>
      <c r="I36" s="104"/>
      <c r="J36" s="104"/>
      <c r="K36" s="104"/>
      <c r="L36" s="104"/>
      <c r="M36" s="104"/>
      <c r="N36" s="104"/>
      <c r="O36" s="104"/>
    </row>
    <row r="37" spans="1:15" x14ac:dyDescent="0.2">
      <c r="A37" s="490">
        <v>3315</v>
      </c>
      <c r="B37" s="491" t="s">
        <v>141</v>
      </c>
      <c r="C37" s="491" t="s">
        <v>7</v>
      </c>
      <c r="D37" s="493">
        <f>IF('3315-muzeum'!C10=0," ",'3315-muzeum'!C10)</f>
        <v>500</v>
      </c>
      <c r="E37" s="493">
        <f>IF('3315-muzeum'!D10=0," ",'3315-muzeum'!D10)</f>
        <v>432</v>
      </c>
      <c r="F37" s="495">
        <v>1196</v>
      </c>
      <c r="G37" s="504"/>
      <c r="H37" s="496"/>
      <c r="I37" s="104"/>
      <c r="J37" s="104"/>
      <c r="K37" s="104"/>
      <c r="L37" s="104"/>
      <c r="M37" s="104"/>
      <c r="N37" s="104"/>
      <c r="O37" s="104"/>
    </row>
    <row r="38" spans="1:15" x14ac:dyDescent="0.2">
      <c r="A38" s="497">
        <v>3349</v>
      </c>
      <c r="B38" s="498" t="s">
        <v>126</v>
      </c>
      <c r="C38" s="498" t="s">
        <v>6</v>
      </c>
      <c r="D38" s="500">
        <v>15000</v>
      </c>
      <c r="E38" s="501">
        <v>9210</v>
      </c>
      <c r="F38" s="502">
        <v>15000</v>
      </c>
      <c r="G38" s="520"/>
      <c r="H38" s="503"/>
      <c r="I38" s="104"/>
      <c r="J38" s="104"/>
      <c r="K38" s="104"/>
      <c r="L38" s="104"/>
      <c r="M38" s="104"/>
      <c r="N38" s="104"/>
      <c r="O38" s="104"/>
    </row>
    <row r="39" spans="1:15" x14ac:dyDescent="0.2">
      <c r="A39" s="490">
        <v>3399</v>
      </c>
      <c r="B39" s="492" t="s">
        <v>106</v>
      </c>
      <c r="C39" s="491"/>
      <c r="D39" s="493">
        <v>30000</v>
      </c>
      <c r="E39" s="493">
        <v>16700</v>
      </c>
      <c r="F39" s="495">
        <f>IF('3399-Kultura-SPOZ'!G10=0," ",'3399-Kultura-SPOZ'!G10)</f>
        <v>30000</v>
      </c>
      <c r="G39" s="504"/>
      <c r="H39" s="496"/>
      <c r="I39" s="104"/>
      <c r="J39" s="104"/>
      <c r="K39" s="104"/>
      <c r="L39" s="104"/>
      <c r="M39" s="104"/>
      <c r="N39" s="104"/>
      <c r="O39" s="104"/>
    </row>
    <row r="40" spans="1:15" x14ac:dyDescent="0.2">
      <c r="A40" s="497">
        <v>3612</v>
      </c>
      <c r="B40" s="499" t="s">
        <v>88</v>
      </c>
      <c r="C40" s="498" t="s">
        <v>1</v>
      </c>
      <c r="D40" s="500">
        <f>IF('3612-BS'!C11=0," ",'3612-BS'!C11)</f>
        <v>25632000</v>
      </c>
      <c r="E40" s="500">
        <f>IF('3612-BS'!D11=0," ",'3612-BS'!D11)</f>
        <v>18120597</v>
      </c>
      <c r="F40" s="502">
        <f>IF('3612-BS'!G11=0," ",'3612-BS'!G11)</f>
        <v>24445000</v>
      </c>
      <c r="G40" s="520"/>
      <c r="H40" s="508"/>
      <c r="I40" s="107"/>
      <c r="J40" s="104"/>
      <c r="K40" s="104"/>
      <c r="L40" s="104"/>
      <c r="M40" s="104"/>
      <c r="N40" s="104"/>
      <c r="O40" s="104"/>
    </row>
    <row r="41" spans="1:15" x14ac:dyDescent="0.2">
      <c r="A41" s="490">
        <v>3613</v>
      </c>
      <c r="B41" s="492" t="s">
        <v>89</v>
      </c>
      <c r="C41" s="491" t="s">
        <v>0</v>
      </c>
      <c r="D41" s="493">
        <f>IF('3613-budovy'!C10=0," ",'3613-budovy'!C10)</f>
        <v>1520000</v>
      </c>
      <c r="E41" s="493">
        <f>IF('3613-budovy'!D10=0," ",'3613-budovy'!D10)</f>
        <v>1380868</v>
      </c>
      <c r="F41" s="495">
        <f>IF('3613-budovy'!G10=0," ",'3613-budovy'!G10)</f>
        <v>2300000</v>
      </c>
      <c r="G41" s="504"/>
      <c r="H41" s="496"/>
      <c r="I41" s="104"/>
      <c r="J41" s="104"/>
      <c r="K41" s="104"/>
      <c r="L41" s="104"/>
      <c r="M41" s="104"/>
      <c r="N41" s="104"/>
      <c r="O41" s="104"/>
    </row>
    <row r="42" spans="1:15" x14ac:dyDescent="0.2">
      <c r="A42" s="497">
        <v>3631</v>
      </c>
      <c r="B42" s="499" t="s">
        <v>107</v>
      </c>
      <c r="C42" s="498" t="s">
        <v>44</v>
      </c>
      <c r="D42" s="500">
        <f>IF('3631-osvětlení'!C10=0," ",'3631-osvětlení'!C10)</f>
        <v>5000</v>
      </c>
      <c r="E42" s="500">
        <f>IF('3631-osvětlení'!D10=0," ",'3631-osvětlení'!D10)</f>
        <v>12700</v>
      </c>
      <c r="F42" s="502">
        <f>IF('3631-osvětlení'!G10=0," ",'3631-osvětlení'!G10)</f>
        <v>10000</v>
      </c>
      <c r="G42" s="520"/>
      <c r="H42" s="503"/>
      <c r="I42" s="104"/>
      <c r="J42" s="104"/>
      <c r="K42" s="104"/>
      <c r="L42" s="104"/>
      <c r="M42" s="104"/>
      <c r="N42" s="104"/>
      <c r="O42" s="104"/>
    </row>
    <row r="43" spans="1:15" x14ac:dyDescent="0.2">
      <c r="A43" s="490">
        <v>3632</v>
      </c>
      <c r="B43" s="492" t="s">
        <v>51</v>
      </c>
      <c r="C43" s="491" t="s">
        <v>51</v>
      </c>
      <c r="D43" s="493">
        <f>IF('3632-pohřebnictví'!C9=0," ",'3632-pohřebnictví'!C9)</f>
        <v>50000</v>
      </c>
      <c r="E43" s="493">
        <f>IF('3632-pohřebnictví'!D9=0," ",'3632-pohřebnictví'!D9)</f>
        <v>32962</v>
      </c>
      <c r="F43" s="495">
        <f>IF('3632-pohřebnictví'!G9=0," ",'3632-pohřebnictví'!G9)</f>
        <v>50000</v>
      </c>
      <c r="G43" s="504"/>
      <c r="H43" s="496"/>
      <c r="I43" s="104"/>
      <c r="J43" s="104"/>
      <c r="K43" s="104"/>
      <c r="L43" s="104"/>
      <c r="M43" s="104"/>
      <c r="N43" s="104"/>
      <c r="O43" s="104"/>
    </row>
    <row r="44" spans="1:15" x14ac:dyDescent="0.2">
      <c r="A44" s="1040">
        <v>3639</v>
      </c>
      <c r="B44" s="1129" t="s">
        <v>497</v>
      </c>
      <c r="C44" s="939" t="s">
        <v>2</v>
      </c>
      <c r="D44" s="587">
        <f>IF('město-různé'!C7=0," ",'město-různé'!C7)</f>
        <v>217000</v>
      </c>
      <c r="E44" s="587">
        <f>IF('město-různé'!D7=0," ",'město-různé'!D7)</f>
        <v>201617</v>
      </c>
      <c r="F44" s="1109">
        <f>SUM(G44:G47)</f>
        <v>14410000</v>
      </c>
      <c r="G44" s="589">
        <f>IF('město-různé'!G7=0," ",'město-různé'!G7)</f>
        <v>240000</v>
      </c>
      <c r="H44" s="509"/>
      <c r="I44" s="104"/>
      <c r="J44" s="104"/>
      <c r="K44" s="104"/>
      <c r="L44" s="104"/>
      <c r="M44" s="104"/>
      <c r="N44" s="104"/>
      <c r="O44" s="104"/>
    </row>
    <row r="45" spans="1:15" x14ac:dyDescent="0.2">
      <c r="A45" s="1131"/>
      <c r="B45" s="1130"/>
      <c r="C45" s="590" t="s">
        <v>10</v>
      </c>
      <c r="D45" s="591">
        <f>IF('město-různé'!C8=0," ",'město-různé'!C8)</f>
        <v>385000</v>
      </c>
      <c r="E45" s="592">
        <f>IF('město-různé'!D8=0," ",'město-různé'!D8)</f>
        <v>1453033</v>
      </c>
      <c r="F45" s="1132"/>
      <c r="G45" s="593">
        <f>IF('město-různé'!G8=0," ",'město-různé'!G8)</f>
        <v>850000</v>
      </c>
      <c r="H45" s="594"/>
      <c r="I45" s="104"/>
      <c r="J45" s="104"/>
      <c r="K45" s="104"/>
      <c r="L45" s="104"/>
      <c r="M45" s="104"/>
      <c r="N45" s="104"/>
      <c r="O45" s="104"/>
    </row>
    <row r="46" spans="1:15" x14ac:dyDescent="0.2">
      <c r="A46" s="1131"/>
      <c r="B46" s="1130"/>
      <c r="C46" s="590" t="s">
        <v>402</v>
      </c>
      <c r="D46" s="591">
        <f>IF('město-různé'!C9=0," ",'město-různé'!C9)</f>
        <v>2140000</v>
      </c>
      <c r="E46" s="592">
        <f>IF('město-různé'!D9=0," ",'město-různé'!D9)</f>
        <v>1996969</v>
      </c>
      <c r="F46" s="1132"/>
      <c r="G46" s="593">
        <f>IF('město-různé'!G9=0," ",'město-různé'!G9)</f>
        <v>50000</v>
      </c>
      <c r="H46" s="594"/>
      <c r="I46" s="104"/>
      <c r="J46" s="104"/>
      <c r="K46" s="104"/>
      <c r="L46" s="104"/>
      <c r="M46" s="104"/>
      <c r="N46" s="104"/>
      <c r="O46" s="104"/>
    </row>
    <row r="47" spans="1:15" x14ac:dyDescent="0.2">
      <c r="A47" s="1085"/>
      <c r="B47" s="1086"/>
      <c r="C47" s="595" t="s">
        <v>498</v>
      </c>
      <c r="D47" s="517">
        <v>0</v>
      </c>
      <c r="E47" s="940">
        <v>0</v>
      </c>
      <c r="F47" s="1110"/>
      <c r="G47" s="596">
        <v>13270000</v>
      </c>
      <c r="H47" s="518"/>
      <c r="I47" s="104"/>
      <c r="J47" s="104"/>
      <c r="K47" s="104"/>
      <c r="L47" s="104"/>
      <c r="M47" s="104"/>
      <c r="N47" s="104"/>
      <c r="O47" s="104"/>
    </row>
    <row r="48" spans="1:15" x14ac:dyDescent="0.2">
      <c r="A48" s="490">
        <v>3713</v>
      </c>
      <c r="B48" s="492" t="s">
        <v>108</v>
      </c>
      <c r="C48" s="491" t="s">
        <v>40</v>
      </c>
      <c r="D48" s="493">
        <v>1956000</v>
      </c>
      <c r="E48" s="494">
        <v>1465609</v>
      </c>
      <c r="F48" s="495">
        <v>1956000</v>
      </c>
      <c r="G48" s="504"/>
      <c r="H48" s="496"/>
      <c r="I48" s="104"/>
      <c r="J48" s="104"/>
      <c r="K48" s="104"/>
      <c r="L48" s="104"/>
      <c r="M48" s="104"/>
      <c r="N48" s="104"/>
      <c r="O48" s="104"/>
    </row>
    <row r="49" spans="1:15" x14ac:dyDescent="0.2">
      <c r="A49" s="497">
        <v>3722</v>
      </c>
      <c r="B49" s="498" t="s">
        <v>494</v>
      </c>
      <c r="C49" s="498" t="s">
        <v>495</v>
      </c>
      <c r="D49" s="500">
        <v>0</v>
      </c>
      <c r="E49" s="822">
        <v>0</v>
      </c>
      <c r="F49" s="502">
        <f>IF('3722-odpady'!G18=0," ",'3722-odpady'!G18)</f>
        <v>65000</v>
      </c>
      <c r="G49" s="520"/>
      <c r="H49" s="503"/>
      <c r="I49" s="104"/>
      <c r="J49" s="104"/>
      <c r="K49" s="104"/>
      <c r="L49" s="104"/>
      <c r="M49" s="104"/>
      <c r="N49" s="104"/>
      <c r="O49" s="104"/>
    </row>
    <row r="50" spans="1:15" x14ac:dyDescent="0.2">
      <c r="A50" s="490">
        <v>3723</v>
      </c>
      <c r="B50" s="492" t="s">
        <v>109</v>
      </c>
      <c r="C50" s="491" t="s">
        <v>493</v>
      </c>
      <c r="D50" s="493">
        <f>IF('3722-odpady'!C12=0," ",'3722-odpady'!C12)</f>
        <v>189000</v>
      </c>
      <c r="E50" s="493">
        <f>IF('3722-odpady'!D12=0," ",'3722-odpady'!D12)</f>
        <v>99524</v>
      </c>
      <c r="F50" s="495">
        <f>IF('3722-odpady'!G12=0," ",'3722-odpady'!G12)</f>
        <v>73000</v>
      </c>
      <c r="G50" s="504"/>
      <c r="H50" s="496"/>
      <c r="I50" s="104"/>
      <c r="J50" s="104"/>
      <c r="K50" s="104"/>
      <c r="L50" s="104"/>
      <c r="M50" s="104"/>
      <c r="N50" s="104"/>
      <c r="O50" s="104"/>
    </row>
    <row r="51" spans="1:15" x14ac:dyDescent="0.2">
      <c r="A51" s="497">
        <v>3725</v>
      </c>
      <c r="B51" s="498" t="s">
        <v>135</v>
      </c>
      <c r="C51" s="498" t="s">
        <v>41</v>
      </c>
      <c r="D51" s="500">
        <f>IF('3722-odpady'!C16=0," ",'3722-odpady'!C16)</f>
        <v>520000</v>
      </c>
      <c r="E51" s="500">
        <f>IF('3722-odpady'!D16=0," ",'3722-odpady'!D16)</f>
        <v>628597</v>
      </c>
      <c r="F51" s="502">
        <f>IF('3722-odpady'!G16=0," ",'3722-odpady'!G16)</f>
        <v>705000</v>
      </c>
      <c r="G51" s="520"/>
      <c r="H51" s="503"/>
      <c r="I51" s="104"/>
      <c r="J51" s="104"/>
      <c r="K51" s="104"/>
      <c r="L51" s="104"/>
      <c r="M51" s="104"/>
      <c r="N51" s="104"/>
      <c r="O51" s="104"/>
    </row>
    <row r="52" spans="1:15" x14ac:dyDescent="0.2">
      <c r="A52" s="490">
        <v>3745</v>
      </c>
      <c r="B52" s="492" t="s">
        <v>110</v>
      </c>
      <c r="C52" s="491" t="s">
        <v>269</v>
      </c>
      <c r="D52" s="493">
        <f>IF('3745-zeleň'!C8=0," ",'3745-zeleň'!C8)</f>
        <v>10000</v>
      </c>
      <c r="E52" s="493">
        <f>IF('3745-zeleň'!D8=0," ",'3745-zeleň'!D8)</f>
        <v>5497</v>
      </c>
      <c r="F52" s="495">
        <f>IF('3745-zeleň'!G8=0," ",'3745-zeleň'!G8)</f>
        <v>10000</v>
      </c>
      <c r="G52" s="504"/>
      <c r="H52" s="504"/>
      <c r="I52" s="104"/>
      <c r="J52" s="104"/>
      <c r="K52" s="104"/>
      <c r="L52" s="104"/>
      <c r="M52" s="104"/>
      <c r="N52" s="104"/>
      <c r="O52" s="104"/>
    </row>
    <row r="53" spans="1:15" x14ac:dyDescent="0.2">
      <c r="A53" s="497">
        <v>4351</v>
      </c>
      <c r="B53" s="499" t="s">
        <v>111</v>
      </c>
      <c r="C53" s="498" t="s">
        <v>58</v>
      </c>
      <c r="D53" s="500">
        <f>IF('4351-DPS'!C9=0," ",'4351-DPS'!C9)</f>
        <v>280000</v>
      </c>
      <c r="E53" s="500">
        <f>IF('4351-DPS'!D9=0," ",'4351-DPS'!D9)</f>
        <v>226798</v>
      </c>
      <c r="F53" s="502">
        <f>IF('4351-DPS'!G9=0," ",'4351-DPS'!G9)</f>
        <v>300000</v>
      </c>
      <c r="G53" s="520"/>
      <c r="H53" s="503"/>
      <c r="I53" s="104"/>
      <c r="J53" s="104"/>
      <c r="K53" s="104"/>
      <c r="L53" s="104"/>
      <c r="M53" s="104"/>
      <c r="N53" s="104"/>
      <c r="O53" s="104"/>
    </row>
    <row r="54" spans="1:15" x14ac:dyDescent="0.2">
      <c r="A54" s="1046">
        <v>6171</v>
      </c>
      <c r="B54" s="1123" t="s">
        <v>112</v>
      </c>
      <c r="C54" s="505" t="s">
        <v>403</v>
      </c>
      <c r="D54" s="511">
        <f>IF('6171-MěÚ'!C7=0," ",'6171-MěÚ'!C7)</f>
        <v>100000</v>
      </c>
      <c r="E54" s="511">
        <f>IF('6171-MěÚ'!D7=0," ",'6171-MěÚ'!D7)</f>
        <v>86098</v>
      </c>
      <c r="F54" s="1035">
        <f>SUM(G54:G55)</f>
        <v>400000</v>
      </c>
      <c r="G54" s="521">
        <f>IF('6171-MěÚ'!G7=0," ",'6171-MěÚ'!G7)</f>
        <v>50000</v>
      </c>
      <c r="H54" s="506"/>
      <c r="I54" s="104"/>
      <c r="J54" s="104"/>
      <c r="K54" s="104"/>
      <c r="L54" s="104"/>
      <c r="M54" s="104"/>
      <c r="N54" s="104"/>
      <c r="O54" s="104"/>
    </row>
    <row r="55" spans="1:15" x14ac:dyDescent="0.2">
      <c r="A55" s="1078"/>
      <c r="B55" s="1118"/>
      <c r="C55" s="507" t="s">
        <v>4</v>
      </c>
      <c r="D55" s="513">
        <f>IF('6171-MěÚ'!C8=0," ",'6171-MěÚ'!C8)</f>
        <v>240000</v>
      </c>
      <c r="E55" s="514">
        <f>IF('6171-MěÚ'!D8=0," ",'6171-MěÚ'!D8)</f>
        <v>226343</v>
      </c>
      <c r="F55" s="1128"/>
      <c r="G55" s="522">
        <f>IF('6171-MěÚ'!G8=0," ",'6171-MěÚ'!G8)</f>
        <v>350000</v>
      </c>
      <c r="H55" s="515"/>
      <c r="I55" s="104"/>
      <c r="J55" s="104"/>
      <c r="K55" s="104"/>
      <c r="L55" s="104"/>
      <c r="M55" s="104"/>
      <c r="N55" s="104"/>
      <c r="O55" s="104"/>
    </row>
    <row r="56" spans="1:15" x14ac:dyDescent="0.2">
      <c r="A56" s="497">
        <v>6330</v>
      </c>
      <c r="B56" s="499" t="s">
        <v>113</v>
      </c>
      <c r="C56" s="498" t="s">
        <v>52</v>
      </c>
      <c r="D56" s="500">
        <v>541000</v>
      </c>
      <c r="E56" s="501">
        <v>541000</v>
      </c>
      <c r="F56" s="502">
        <f>IF('6171-MěÚ'!G49=0," ",'6171-MěÚ'!G49)</f>
        <v>590000</v>
      </c>
      <c r="G56" s="520"/>
      <c r="H56" s="503"/>
      <c r="I56" s="104"/>
      <c r="J56" s="104"/>
      <c r="K56" s="104"/>
      <c r="L56" s="104"/>
      <c r="M56" s="104"/>
      <c r="N56" s="104"/>
      <c r="O56" s="104"/>
    </row>
    <row r="57" spans="1:15" ht="13.5" thickBot="1" x14ac:dyDescent="0.25">
      <c r="A57" s="959"/>
      <c r="B57" s="974"/>
      <c r="C57" s="975"/>
      <c r="D57" s="976">
        <f>SUM(D34:D56)</f>
        <v>34490500</v>
      </c>
      <c r="E57" s="971">
        <f>SUM(E34:E56)</f>
        <v>27179792</v>
      </c>
      <c r="F57" s="977"/>
      <c r="G57" s="978">
        <f>SUM(F34:F56)</f>
        <v>46132196</v>
      </c>
      <c r="H57" s="979"/>
      <c r="I57" s="104"/>
      <c r="J57" s="104"/>
      <c r="K57" s="104"/>
      <c r="L57" s="104"/>
      <c r="M57" s="104"/>
      <c r="N57" s="104"/>
      <c r="O57" s="104"/>
    </row>
    <row r="58" spans="1:15" ht="16.5" thickTop="1" thickBot="1" x14ac:dyDescent="0.3">
      <c r="A58" s="124" t="s">
        <v>24</v>
      </c>
      <c r="B58" s="125"/>
      <c r="C58" s="125"/>
      <c r="D58" s="703">
        <f>SUM(D8+D17+D19+D33+D57)</f>
        <v>106442548</v>
      </c>
      <c r="E58" s="703">
        <f>SUM(E8+E17+E19+E33+E57)</f>
        <v>89836543</v>
      </c>
      <c r="F58" s="126">
        <f>SUM(F4:F57)</f>
        <v>144876000</v>
      </c>
      <c r="G58" s="128">
        <f>SUM(G57+G33+G19+G17+G8)</f>
        <v>144876000</v>
      </c>
      <c r="H58" s="127"/>
      <c r="I58" s="104"/>
      <c r="J58" s="104"/>
      <c r="K58" s="104"/>
      <c r="L58" s="104"/>
      <c r="M58" s="104"/>
      <c r="N58" s="104"/>
      <c r="O58" s="104"/>
    </row>
    <row r="59" spans="1:15" ht="16.5" thickTop="1" thickBot="1" x14ac:dyDescent="0.3">
      <c r="D59" s="104"/>
      <c r="E59" s="104"/>
      <c r="F59" s="104"/>
      <c r="G59" s="106"/>
      <c r="H59" s="104"/>
      <c r="I59" s="104"/>
      <c r="J59" s="104"/>
      <c r="K59" s="104"/>
      <c r="L59" s="104"/>
      <c r="M59" s="104"/>
      <c r="N59" s="104"/>
      <c r="O59" s="104"/>
    </row>
    <row r="60" spans="1:15" ht="15" x14ac:dyDescent="0.25">
      <c r="A60" s="980"/>
      <c r="B60" s="981" t="s">
        <v>528</v>
      </c>
      <c r="C60" s="982"/>
      <c r="D60" s="983"/>
      <c r="E60" s="983"/>
      <c r="F60" s="984"/>
    </row>
    <row r="61" spans="1:15" x14ac:dyDescent="0.2">
      <c r="A61" s="878"/>
      <c r="B61" s="879" t="s">
        <v>529</v>
      </c>
      <c r="C61" s="879"/>
      <c r="D61" s="880"/>
      <c r="E61" s="880"/>
      <c r="F61" s="881">
        <f>G8+G17</f>
        <v>79931000</v>
      </c>
    </row>
    <row r="62" spans="1:15" x14ac:dyDescent="0.2">
      <c r="A62" s="878"/>
      <c r="B62" s="879" t="s">
        <v>530</v>
      </c>
      <c r="C62" s="879"/>
      <c r="D62" s="880"/>
      <c r="E62" s="880"/>
      <c r="F62" s="881">
        <f>F58-F61-F63-F64</f>
        <v>45452196</v>
      </c>
    </row>
    <row r="63" spans="1:15" x14ac:dyDescent="0.2">
      <c r="A63" s="878"/>
      <c r="B63" s="879" t="s">
        <v>531</v>
      </c>
      <c r="C63" s="879"/>
      <c r="D63" s="880"/>
      <c r="E63" s="880"/>
      <c r="F63" s="881">
        <f>SUM(G45+G46)</f>
        <v>900000</v>
      </c>
    </row>
    <row r="64" spans="1:15" ht="13.5" thickBot="1" x14ac:dyDescent="0.25">
      <c r="A64" s="878"/>
      <c r="B64" s="879" t="s">
        <v>532</v>
      </c>
      <c r="C64" s="879"/>
      <c r="D64" s="880"/>
      <c r="E64" s="880"/>
      <c r="F64" s="881">
        <f>G33</f>
        <v>18592804</v>
      </c>
    </row>
    <row r="65" spans="1:6" ht="15" x14ac:dyDescent="0.25">
      <c r="A65" s="985" t="s">
        <v>61</v>
      </c>
      <c r="B65" s="986"/>
      <c r="C65" s="986"/>
      <c r="D65" s="987"/>
      <c r="E65" s="987"/>
      <c r="F65" s="988">
        <f>SUM(F61:F64)</f>
        <v>144876000</v>
      </c>
    </row>
  </sheetData>
  <mergeCells count="20">
    <mergeCell ref="F30:F32"/>
    <mergeCell ref="B30:B32"/>
    <mergeCell ref="A30:A32"/>
    <mergeCell ref="F54:F55"/>
    <mergeCell ref="A54:A55"/>
    <mergeCell ref="B54:B55"/>
    <mergeCell ref="B44:B47"/>
    <mergeCell ref="A44:A47"/>
    <mergeCell ref="F44:F47"/>
    <mergeCell ref="D2:E2"/>
    <mergeCell ref="B28:B29"/>
    <mergeCell ref="A28:A29"/>
    <mergeCell ref="F28:F29"/>
    <mergeCell ref="A1:G1"/>
    <mergeCell ref="F9:F13"/>
    <mergeCell ref="F21:F25"/>
    <mergeCell ref="A9:A13"/>
    <mergeCell ref="B9:B13"/>
    <mergeCell ref="A21:A25"/>
    <mergeCell ref="B21:B25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O49"/>
  <sheetViews>
    <sheetView topLeftCell="A13" zoomScale="110" zoomScaleNormal="110" workbookViewId="0">
      <selection activeCell="F25" sqref="F25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8" width="10.5703125" style="134" customWidth="1"/>
    <col min="9" max="16384" width="9.140625" style="134"/>
  </cols>
  <sheetData>
    <row r="1" spans="1:7" ht="18" x14ac:dyDescent="0.25">
      <c r="B1" s="1146" t="s">
        <v>459</v>
      </c>
      <c r="C1" s="1147"/>
      <c r="D1" s="1147"/>
      <c r="E1" s="1147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480</v>
      </c>
      <c r="B3" s="136" t="s">
        <v>245</v>
      </c>
      <c r="C3" s="455" t="s">
        <v>384</v>
      </c>
      <c r="D3" s="330"/>
      <c r="E3" s="330"/>
      <c r="F3" s="330"/>
      <c r="G3" s="139"/>
    </row>
    <row r="4" spans="1:7" ht="15.75" x14ac:dyDescent="0.25">
      <c r="A4" s="140"/>
      <c r="B4" s="141" t="s">
        <v>148</v>
      </c>
      <c r="C4" s="331"/>
      <c r="D4" s="332"/>
      <c r="E4" s="144" t="s">
        <v>149</v>
      </c>
      <c r="F4" s="332"/>
      <c r="G4" s="145"/>
    </row>
    <row r="5" spans="1:7" ht="15" x14ac:dyDescent="0.25">
      <c r="A5" s="1187" t="s">
        <v>150</v>
      </c>
      <c r="B5" s="1188" t="s">
        <v>151</v>
      </c>
      <c r="C5" s="333" t="s">
        <v>152</v>
      </c>
      <c r="D5" s="333" t="s">
        <v>115</v>
      </c>
      <c r="E5" s="333" t="s">
        <v>153</v>
      </c>
      <c r="F5" s="333" t="s">
        <v>116</v>
      </c>
      <c r="G5" s="334" t="s">
        <v>154</v>
      </c>
    </row>
    <row r="6" spans="1:7" ht="15.75" thickBot="1" x14ac:dyDescent="0.3">
      <c r="A6" s="1149"/>
      <c r="B6" s="1151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337">
        <v>2131</v>
      </c>
      <c r="B7" s="449" t="s">
        <v>2</v>
      </c>
      <c r="C7" s="446">
        <v>217000</v>
      </c>
      <c r="D7" s="446">
        <v>201617</v>
      </c>
      <c r="E7" s="446">
        <v>202000</v>
      </c>
      <c r="F7" s="446">
        <v>240000</v>
      </c>
      <c r="G7" s="662">
        <v>240000</v>
      </c>
    </row>
    <row r="8" spans="1:7" ht="20.100000000000001" customHeight="1" x14ac:dyDescent="0.25">
      <c r="A8" s="337">
        <v>3111</v>
      </c>
      <c r="B8" s="449" t="s">
        <v>10</v>
      </c>
      <c r="C8" s="446">
        <v>385000</v>
      </c>
      <c r="D8" s="446">
        <v>1453033</v>
      </c>
      <c r="E8" s="446">
        <v>1500000</v>
      </c>
      <c r="F8" s="446">
        <v>850000</v>
      </c>
      <c r="G8" s="662">
        <v>850000</v>
      </c>
    </row>
    <row r="9" spans="1:7" ht="20.100000000000001" customHeight="1" x14ac:dyDescent="0.25">
      <c r="A9" s="337">
        <v>3112</v>
      </c>
      <c r="B9" s="449" t="s">
        <v>375</v>
      </c>
      <c r="C9" s="446">
        <v>2140000</v>
      </c>
      <c r="D9" s="446">
        <v>1996969</v>
      </c>
      <c r="E9" s="446">
        <v>2000000</v>
      </c>
      <c r="F9" s="446">
        <v>50000</v>
      </c>
      <c r="G9" s="662">
        <v>50000</v>
      </c>
    </row>
    <row r="10" spans="1:7" ht="20.100000000000001" customHeight="1" thickBot="1" x14ac:dyDescent="0.3">
      <c r="A10" s="339">
        <v>3113</v>
      </c>
      <c r="B10" s="450" t="s">
        <v>376</v>
      </c>
      <c r="C10" s="447">
        <v>0</v>
      </c>
      <c r="D10" s="447">
        <v>5000</v>
      </c>
      <c r="E10" s="447">
        <v>5000</v>
      </c>
      <c r="F10" s="447">
        <v>0</v>
      </c>
      <c r="G10" s="663">
        <v>0</v>
      </c>
    </row>
    <row r="11" spans="1:7" ht="20.100000000000001" customHeight="1" thickBot="1" x14ac:dyDescent="0.3">
      <c r="A11" s="341"/>
      <c r="B11" s="158" t="s">
        <v>61</v>
      </c>
      <c r="C11" s="448">
        <f>SUM(C7:C10)</f>
        <v>2742000</v>
      </c>
      <c r="D11" s="448">
        <f>SUM(D7:D10)</f>
        <v>3656619</v>
      </c>
      <c r="E11" s="448">
        <f>SUM(E7:E10)</f>
        <v>3707000</v>
      </c>
      <c r="F11" s="448">
        <f>SUM(F7:F10)</f>
        <v>1140000</v>
      </c>
      <c r="G11" s="664">
        <f>SUM(G7:G10)</f>
        <v>1140000</v>
      </c>
    </row>
    <row r="12" spans="1:7" ht="15" x14ac:dyDescent="0.25">
      <c r="A12" s="342"/>
      <c r="B12" s="342"/>
      <c r="C12" s="343"/>
      <c r="D12" s="343"/>
      <c r="E12" s="343"/>
      <c r="F12" s="343"/>
      <c r="G12" s="343"/>
    </row>
    <row r="13" spans="1:7" ht="15.75" thickBot="1" x14ac:dyDescent="0.3">
      <c r="A13" s="342"/>
      <c r="B13" s="342"/>
      <c r="C13" s="342"/>
      <c r="D13" s="342"/>
      <c r="E13" s="342"/>
      <c r="F13" s="342"/>
    </row>
    <row r="14" spans="1:7" ht="15.75" x14ac:dyDescent="0.25">
      <c r="A14" s="135"/>
      <c r="B14" s="136" t="s">
        <v>245</v>
      </c>
      <c r="C14" s="455" t="s">
        <v>384</v>
      </c>
      <c r="D14" s="330"/>
      <c r="E14" s="330"/>
      <c r="F14" s="330"/>
      <c r="G14" s="139"/>
    </row>
    <row r="15" spans="1:7" ht="15.75" x14ac:dyDescent="0.25">
      <c r="A15" s="140"/>
      <c r="B15" s="162" t="s">
        <v>155</v>
      </c>
      <c r="C15" s="331"/>
      <c r="D15" s="332"/>
      <c r="E15" s="144" t="s">
        <v>149</v>
      </c>
      <c r="F15" s="332"/>
      <c r="G15" s="145"/>
    </row>
    <row r="16" spans="1:7" ht="15" x14ac:dyDescent="0.25">
      <c r="A16" s="1187" t="s">
        <v>150</v>
      </c>
      <c r="B16" s="1189" t="s">
        <v>151</v>
      </c>
      <c r="C16" s="333" t="s">
        <v>152</v>
      </c>
      <c r="D16" s="333" t="s">
        <v>115</v>
      </c>
      <c r="E16" s="333" t="s">
        <v>153</v>
      </c>
      <c r="F16" s="333" t="s">
        <v>116</v>
      </c>
      <c r="G16" s="334" t="s">
        <v>154</v>
      </c>
    </row>
    <row r="17" spans="1:15" ht="15.75" thickBot="1" x14ac:dyDescent="0.3">
      <c r="A17" s="1152"/>
      <c r="B17" s="1154"/>
      <c r="C17" s="148" t="str">
        <f>IF('příjmy-paragraf'!D2=0," ",'příjmy-paragraf'!D2)</f>
        <v>rok 2022</v>
      </c>
      <c r="D17" s="148" t="str">
        <f>IF('příjmy-paragraf'!E3=0," ",'příjmy-paragraf'!E3)</f>
        <v xml:space="preserve"> k 30.09.</v>
      </c>
      <c r="E17" s="148" t="str">
        <f>IF('1014-útulek'!E16=0," ",'1014-útulek'!E16)</f>
        <v>k 31.12.2022</v>
      </c>
      <c r="F17" s="148" t="str">
        <f>IF('příjmy-paragraf'!F2=0," ",'příjmy-paragraf'!F2)</f>
        <v>rok 2023</v>
      </c>
      <c r="G17" s="149" t="str">
        <f>IF('příjmy-paragraf'!F2=0," ",'příjmy-paragraf'!F2)</f>
        <v>rok 2023</v>
      </c>
    </row>
    <row r="18" spans="1:15" ht="20.100000000000001" customHeight="1" x14ac:dyDescent="0.25">
      <c r="A18" s="401">
        <v>5133</v>
      </c>
      <c r="B18" s="402" t="s">
        <v>171</v>
      </c>
      <c r="C18" s="403">
        <v>0</v>
      </c>
      <c r="D18" s="403">
        <v>0</v>
      </c>
      <c r="E18" s="403">
        <v>0</v>
      </c>
      <c r="F18" s="403">
        <v>0</v>
      </c>
      <c r="G18" s="404">
        <v>0</v>
      </c>
    </row>
    <row r="19" spans="1:15" ht="20.100000000000001" customHeight="1" x14ac:dyDescent="0.25">
      <c r="A19" s="401">
        <v>5139</v>
      </c>
      <c r="B19" s="402" t="s">
        <v>162</v>
      </c>
      <c r="C19" s="403">
        <v>60000</v>
      </c>
      <c r="D19" s="403">
        <v>67858</v>
      </c>
      <c r="E19" s="403">
        <v>70000</v>
      </c>
      <c r="F19" s="403">
        <v>170000</v>
      </c>
      <c r="G19" s="370">
        <v>170000</v>
      </c>
      <c r="H19" s="782" t="s">
        <v>6</v>
      </c>
      <c r="I19" s="782">
        <v>100000</v>
      </c>
      <c r="J19" s="782" t="s">
        <v>484</v>
      </c>
      <c r="K19" s="782">
        <v>70000</v>
      </c>
      <c r="L19" s="782"/>
    </row>
    <row r="20" spans="1:15" ht="20.100000000000001" customHeight="1" x14ac:dyDescent="0.25">
      <c r="A20" s="401">
        <v>5163</v>
      </c>
      <c r="B20" s="402" t="s">
        <v>377</v>
      </c>
      <c r="C20" s="403">
        <v>15000</v>
      </c>
      <c r="D20" s="403">
        <v>15000</v>
      </c>
      <c r="E20" s="403">
        <v>15000</v>
      </c>
      <c r="F20" s="403">
        <v>15000</v>
      </c>
      <c r="G20" s="370">
        <v>15000</v>
      </c>
    </row>
    <row r="21" spans="1:15" ht="20.100000000000001" customHeight="1" x14ac:dyDescent="0.25">
      <c r="A21" s="401">
        <v>5164</v>
      </c>
      <c r="B21" s="402" t="s">
        <v>23</v>
      </c>
      <c r="C21" s="403">
        <v>15000</v>
      </c>
      <c r="D21" s="403">
        <v>5450</v>
      </c>
      <c r="E21" s="403">
        <v>15000</v>
      </c>
      <c r="F21" s="403">
        <v>15000</v>
      </c>
      <c r="G21" s="370">
        <v>15000</v>
      </c>
      <c r="H21" s="457" t="s">
        <v>397</v>
      </c>
      <c r="I21" s="457"/>
    </row>
    <row r="22" spans="1:15" ht="20.100000000000001" customHeight="1" x14ac:dyDescent="0.25">
      <c r="A22" s="401">
        <v>5169</v>
      </c>
      <c r="B22" s="402" t="s">
        <v>156</v>
      </c>
      <c r="C22" s="403">
        <v>180000</v>
      </c>
      <c r="D22" s="403">
        <v>135449</v>
      </c>
      <c r="E22" s="403">
        <v>150000</v>
      </c>
      <c r="F22" s="403">
        <v>180000</v>
      </c>
      <c r="G22" s="370">
        <v>180000</v>
      </c>
      <c r="H22" s="694" t="s">
        <v>425</v>
      </c>
      <c r="J22" s="458">
        <v>20000</v>
      </c>
      <c r="K22" s="820" t="s">
        <v>488</v>
      </c>
      <c r="L22" s="458"/>
      <c r="M22" s="782" t="s">
        <v>486</v>
      </c>
      <c r="O22" s="782" t="s">
        <v>487</v>
      </c>
    </row>
    <row r="23" spans="1:15" ht="20.100000000000001" customHeight="1" x14ac:dyDescent="0.25">
      <c r="A23" s="405">
        <v>5173</v>
      </c>
      <c r="B23" s="406" t="s">
        <v>22</v>
      </c>
      <c r="C23" s="407">
        <v>10000</v>
      </c>
      <c r="D23" s="407">
        <v>0</v>
      </c>
      <c r="E23" s="407">
        <v>5000</v>
      </c>
      <c r="F23" s="407">
        <v>10000</v>
      </c>
      <c r="G23" s="374">
        <v>10000</v>
      </c>
    </row>
    <row r="24" spans="1:15" ht="20.100000000000001" customHeight="1" x14ac:dyDescent="0.25">
      <c r="A24" s="405">
        <v>5175</v>
      </c>
      <c r="B24" s="406" t="s">
        <v>26</v>
      </c>
      <c r="C24" s="407">
        <v>20000</v>
      </c>
      <c r="D24" s="407">
        <v>10538</v>
      </c>
      <c r="E24" s="407">
        <v>20000</v>
      </c>
      <c r="F24" s="407">
        <v>23000</v>
      </c>
      <c r="G24" s="374">
        <v>23000</v>
      </c>
    </row>
    <row r="25" spans="1:15" ht="20.100000000000001" customHeight="1" x14ac:dyDescent="0.25">
      <c r="A25" s="405">
        <v>5194</v>
      </c>
      <c r="B25" s="406" t="s">
        <v>227</v>
      </c>
      <c r="C25" s="407">
        <v>55000</v>
      </c>
      <c r="D25" s="407">
        <v>22270</v>
      </c>
      <c r="E25" s="407">
        <v>25000</v>
      </c>
      <c r="F25" s="407">
        <v>55000</v>
      </c>
      <c r="G25" s="374">
        <v>55000</v>
      </c>
    </row>
    <row r="26" spans="1:15" ht="20.100000000000001" customHeight="1" x14ac:dyDescent="0.25">
      <c r="A26" s="405">
        <v>5362</v>
      </c>
      <c r="B26" s="406" t="s">
        <v>378</v>
      </c>
      <c r="C26" s="407">
        <v>39000</v>
      </c>
      <c r="D26" s="407">
        <v>3000</v>
      </c>
      <c r="E26" s="407">
        <v>3000</v>
      </c>
      <c r="F26" s="407">
        <v>3000</v>
      </c>
      <c r="G26" s="374">
        <v>3000</v>
      </c>
    </row>
    <row r="27" spans="1:15" ht="20.100000000000001" customHeight="1" x14ac:dyDescent="0.25">
      <c r="A27" s="405">
        <v>6119</v>
      </c>
      <c r="B27" s="693" t="s">
        <v>426</v>
      </c>
      <c r="C27" s="407">
        <v>0</v>
      </c>
      <c r="D27" s="407">
        <v>0</v>
      </c>
      <c r="E27" s="407">
        <v>0</v>
      </c>
      <c r="F27" s="407">
        <v>0</v>
      </c>
      <c r="G27" s="374">
        <v>0</v>
      </c>
    </row>
    <row r="28" spans="1:15" ht="20.100000000000001" customHeight="1" x14ac:dyDescent="0.25">
      <c r="A28" s="405">
        <v>6130</v>
      </c>
      <c r="B28" s="406" t="s">
        <v>251</v>
      </c>
      <c r="C28" s="407">
        <v>150000</v>
      </c>
      <c r="D28" s="407">
        <v>0</v>
      </c>
      <c r="E28" s="407">
        <v>150000</v>
      </c>
      <c r="F28" s="407">
        <v>1100000</v>
      </c>
      <c r="G28" s="374">
        <v>1100000</v>
      </c>
      <c r="H28" s="780"/>
    </row>
    <row r="29" spans="1:15" ht="20.100000000000001" customHeight="1" x14ac:dyDescent="0.25">
      <c r="A29" s="408" t="s">
        <v>379</v>
      </c>
      <c r="B29" s="409" t="s">
        <v>61</v>
      </c>
      <c r="C29" s="410">
        <f>SUM(C18:C28)</f>
        <v>544000</v>
      </c>
      <c r="D29" s="410">
        <f>SUM(D18:D28)</f>
        <v>259565</v>
      </c>
      <c r="E29" s="410">
        <f>SUM(E18:E28)</f>
        <v>453000</v>
      </c>
      <c r="F29" s="410">
        <f>SUM(F18:F28)</f>
        <v>1571000</v>
      </c>
      <c r="G29" s="411">
        <f>SUM(G18:G28)</f>
        <v>1571000</v>
      </c>
      <c r="H29" s="399"/>
    </row>
    <row r="30" spans="1:15" ht="20.100000000000001" customHeight="1" x14ac:dyDescent="0.25">
      <c r="A30" s="412">
        <v>5222</v>
      </c>
      <c r="B30" s="781" t="s">
        <v>478</v>
      </c>
      <c r="C30" s="413">
        <v>200000</v>
      </c>
      <c r="D30" s="413">
        <v>105452</v>
      </c>
      <c r="E30" s="413">
        <v>200000</v>
      </c>
      <c r="F30" s="413">
        <v>200000</v>
      </c>
      <c r="G30" s="414">
        <f>SUM(I30+K30)</f>
        <v>200000</v>
      </c>
      <c r="H30" s="782" t="s">
        <v>123</v>
      </c>
      <c r="I30" s="458">
        <v>150000</v>
      </c>
      <c r="J30" s="782" t="s">
        <v>479</v>
      </c>
      <c r="K30" s="458">
        <v>50000</v>
      </c>
    </row>
    <row r="31" spans="1:15" ht="20.100000000000001" customHeight="1" x14ac:dyDescent="0.25">
      <c r="A31" s="415">
        <v>5169</v>
      </c>
      <c r="B31" s="456" t="s">
        <v>49</v>
      </c>
      <c r="C31" s="416">
        <v>55000</v>
      </c>
      <c r="D31" s="416">
        <v>44277</v>
      </c>
      <c r="E31" s="416">
        <v>44277</v>
      </c>
      <c r="F31" s="416">
        <v>50000</v>
      </c>
      <c r="G31" s="417">
        <v>50000</v>
      </c>
      <c r="H31" s="780"/>
    </row>
    <row r="32" spans="1:15" ht="20.100000000000001" customHeight="1" x14ac:dyDescent="0.25">
      <c r="A32" s="415">
        <v>5179</v>
      </c>
      <c r="B32" s="456" t="s">
        <v>386</v>
      </c>
      <c r="C32" s="416">
        <v>99000</v>
      </c>
      <c r="D32" s="416">
        <v>84020</v>
      </c>
      <c r="E32" s="416">
        <v>99000</v>
      </c>
      <c r="F32" s="416">
        <v>99000</v>
      </c>
      <c r="G32" s="417">
        <f>SUM(I32+K32+M32)</f>
        <v>99000</v>
      </c>
      <c r="H32" s="457" t="s">
        <v>387</v>
      </c>
      <c r="I32" s="458">
        <v>19000</v>
      </c>
      <c r="J32" s="457" t="s">
        <v>388</v>
      </c>
      <c r="K32" s="458">
        <v>65000</v>
      </c>
      <c r="L32" s="457" t="s">
        <v>389</v>
      </c>
      <c r="M32" s="458">
        <v>15000</v>
      </c>
      <c r="N32" s="457"/>
      <c r="O32" s="457"/>
    </row>
    <row r="33" spans="1:8" ht="20.100000000000001" customHeight="1" x14ac:dyDescent="0.25">
      <c r="A33" s="418" t="s">
        <v>380</v>
      </c>
      <c r="B33" s="419" t="s">
        <v>61</v>
      </c>
      <c r="C33" s="420">
        <f>SUM(C30:C32)</f>
        <v>354000</v>
      </c>
      <c r="D33" s="420">
        <f>SUM(D30:D32)</f>
        <v>233749</v>
      </c>
      <c r="E33" s="420">
        <f>SUM(E30:E32)</f>
        <v>343277</v>
      </c>
      <c r="F33" s="420">
        <f>SUM(F30:F32)</f>
        <v>349000</v>
      </c>
      <c r="G33" s="421">
        <f>SUM(G30:G32)</f>
        <v>349000</v>
      </c>
      <c r="H33" s="399"/>
    </row>
    <row r="34" spans="1:8" ht="20.100000000000001" customHeight="1" x14ac:dyDescent="0.25">
      <c r="A34" s="783">
        <v>5362</v>
      </c>
      <c r="B34" s="790" t="s">
        <v>378</v>
      </c>
      <c r="C34" s="784">
        <v>0</v>
      </c>
      <c r="D34" s="784">
        <v>0</v>
      </c>
      <c r="E34" s="784">
        <v>0</v>
      </c>
      <c r="F34" s="784">
        <v>40000</v>
      </c>
      <c r="G34" s="785">
        <v>40000</v>
      </c>
      <c r="H34" s="399"/>
    </row>
    <row r="35" spans="1:8" ht="20.100000000000001" customHeight="1" x14ac:dyDescent="0.25">
      <c r="A35" s="786" t="s">
        <v>480</v>
      </c>
      <c r="B35" s="787" t="s">
        <v>61</v>
      </c>
      <c r="C35" s="788">
        <f>SUM(C34)</f>
        <v>0</v>
      </c>
      <c r="D35" s="788">
        <f>SUM(D34)</f>
        <v>0</v>
      </c>
      <c r="E35" s="788">
        <f>SUM(E34)</f>
        <v>0</v>
      </c>
      <c r="F35" s="788">
        <f>SUM(F34)</f>
        <v>40000</v>
      </c>
      <c r="G35" s="789">
        <f>SUM(G34)</f>
        <v>40000</v>
      </c>
      <c r="H35" s="399"/>
    </row>
    <row r="36" spans="1:8" ht="20.100000000000001" customHeight="1" x14ac:dyDescent="0.25">
      <c r="A36" s="422">
        <v>5224</v>
      </c>
      <c r="B36" s="423" t="s">
        <v>48</v>
      </c>
      <c r="C36" s="424">
        <v>12000</v>
      </c>
      <c r="D36" s="424">
        <v>0</v>
      </c>
      <c r="E36" s="424">
        <v>0</v>
      </c>
      <c r="F36" s="424">
        <v>50000</v>
      </c>
      <c r="G36" s="425">
        <v>50000</v>
      </c>
    </row>
    <row r="37" spans="1:8" ht="20.100000000000001" customHeight="1" x14ac:dyDescent="0.25">
      <c r="A37" s="426" t="s">
        <v>381</v>
      </c>
      <c r="B37" s="427" t="s">
        <v>390</v>
      </c>
      <c r="C37" s="428">
        <f>SUM(C36)</f>
        <v>12000</v>
      </c>
      <c r="D37" s="428">
        <f>SUM(D36)</f>
        <v>0</v>
      </c>
      <c r="E37" s="428">
        <f>SUM(E36)</f>
        <v>0</v>
      </c>
      <c r="F37" s="428">
        <f>SUM(F36)</f>
        <v>50000</v>
      </c>
      <c r="G37" s="429">
        <f>SUM(G36)</f>
        <v>50000</v>
      </c>
      <c r="H37" s="399"/>
    </row>
    <row r="38" spans="1:8" ht="20.100000000000001" customHeight="1" x14ac:dyDescent="0.25">
      <c r="A38" s="430">
        <v>5362</v>
      </c>
      <c r="B38" s="431" t="s">
        <v>50</v>
      </c>
      <c r="C38" s="432">
        <v>400000</v>
      </c>
      <c r="D38" s="432">
        <v>395502</v>
      </c>
      <c r="E38" s="432">
        <v>500000</v>
      </c>
      <c r="F38" s="432">
        <v>500000</v>
      </c>
      <c r="G38" s="433">
        <v>500000</v>
      </c>
    </row>
    <row r="39" spans="1:8" ht="20.100000000000001" customHeight="1" x14ac:dyDescent="0.25">
      <c r="A39" s="434" t="s">
        <v>385</v>
      </c>
      <c r="B39" s="435" t="s">
        <v>61</v>
      </c>
      <c r="C39" s="436">
        <f>SUM(C38)</f>
        <v>400000</v>
      </c>
      <c r="D39" s="436">
        <f>SUM(D38)</f>
        <v>395502</v>
      </c>
      <c r="E39" s="436">
        <f>SUM(E38)</f>
        <v>500000</v>
      </c>
      <c r="F39" s="436">
        <f>SUM(F38)</f>
        <v>500000</v>
      </c>
      <c r="G39" s="437">
        <f>SUM(G38)</f>
        <v>500000</v>
      </c>
      <c r="H39" s="399"/>
    </row>
    <row r="40" spans="1:8" ht="20.100000000000001" customHeight="1" x14ac:dyDescent="0.25">
      <c r="A40" s="438">
        <v>5329</v>
      </c>
      <c r="B40" s="439" t="s">
        <v>32</v>
      </c>
      <c r="C40" s="440">
        <v>600000</v>
      </c>
      <c r="D40" s="440">
        <v>567771</v>
      </c>
      <c r="E40" s="440">
        <v>567771</v>
      </c>
      <c r="F40" s="440">
        <v>475000</v>
      </c>
      <c r="G40" s="441">
        <v>475000</v>
      </c>
      <c r="H40" s="874"/>
    </row>
    <row r="41" spans="1:8" ht="20.100000000000001" customHeight="1" x14ac:dyDescent="0.25">
      <c r="A41" s="438">
        <v>5329</v>
      </c>
      <c r="B41" s="791" t="s">
        <v>46</v>
      </c>
      <c r="C41" s="792">
        <v>57000</v>
      </c>
      <c r="D41" s="792">
        <v>57040</v>
      </c>
      <c r="E41" s="792">
        <v>57160</v>
      </c>
      <c r="F41" s="792">
        <v>57000</v>
      </c>
      <c r="G41" s="793">
        <v>57000</v>
      </c>
      <c r="H41" s="400"/>
    </row>
    <row r="42" spans="1:8" ht="20.100000000000001" customHeight="1" x14ac:dyDescent="0.25">
      <c r="A42" s="438">
        <v>5329</v>
      </c>
      <c r="B42" s="439" t="s">
        <v>382</v>
      </c>
      <c r="C42" s="440">
        <v>17000</v>
      </c>
      <c r="D42" s="440">
        <v>16779</v>
      </c>
      <c r="E42" s="440">
        <v>16779</v>
      </c>
      <c r="F42" s="440">
        <v>17000</v>
      </c>
      <c r="G42" s="441">
        <v>17000</v>
      </c>
      <c r="H42" s="400"/>
    </row>
    <row r="43" spans="1:8" ht="20.100000000000001" customHeight="1" x14ac:dyDescent="0.25">
      <c r="A43" s="438">
        <v>5362</v>
      </c>
      <c r="B43" s="439" t="s">
        <v>54</v>
      </c>
      <c r="C43" s="440">
        <v>3908000</v>
      </c>
      <c r="D43" s="440">
        <v>3907350</v>
      </c>
      <c r="E43" s="440">
        <v>3907350</v>
      </c>
      <c r="F43" s="440">
        <v>3500000</v>
      </c>
      <c r="G43" s="441">
        <v>3500000</v>
      </c>
      <c r="H43" s="400"/>
    </row>
    <row r="44" spans="1:8" s="190" customFormat="1" ht="20.100000000000001" customHeight="1" thickBot="1" x14ac:dyDescent="0.3">
      <c r="A44" s="442" t="s">
        <v>383</v>
      </c>
      <c r="B44" s="443" t="s">
        <v>61</v>
      </c>
      <c r="C44" s="444">
        <f>SUM(C41:C43)</f>
        <v>3982000</v>
      </c>
      <c r="D44" s="444">
        <f>SUM(D41:D43)</f>
        <v>3981169</v>
      </c>
      <c r="E44" s="444">
        <f>SUM(E41:E43)</f>
        <v>3981289</v>
      </c>
      <c r="F44" s="444">
        <f>SUM(F41:F43)</f>
        <v>3574000</v>
      </c>
      <c r="G44" s="445">
        <f>SUM(G41:G43)</f>
        <v>3574000</v>
      </c>
      <c r="H44" s="399"/>
    </row>
    <row r="45" spans="1:8" ht="20.100000000000001" customHeight="1" thickBot="1" x14ac:dyDescent="0.3">
      <c r="A45" s="341"/>
      <c r="B45" s="158" t="s">
        <v>24</v>
      </c>
      <c r="C45" s="175">
        <f>SUM(C29+C33+C37+C39+C44)</f>
        <v>5292000</v>
      </c>
      <c r="D45" s="175">
        <f>SUM(D44,D39,D37,D33,D29)</f>
        <v>4869985</v>
      </c>
      <c r="E45" s="177">
        <f>SUM(E29+E33+E37+E39+E44)</f>
        <v>5277566</v>
      </c>
      <c r="F45" s="175">
        <f>SUM(F44+F39+F37+F33+F29)</f>
        <v>6044000</v>
      </c>
      <c r="G45" s="197">
        <f>SUM(G29+G33+G37+G39+G44)</f>
        <v>6044000</v>
      </c>
    </row>
    <row r="46" spans="1:8" ht="15" x14ac:dyDescent="0.25">
      <c r="A46" s="342"/>
      <c r="B46" s="342"/>
      <c r="C46" s="354"/>
      <c r="D46" s="354"/>
      <c r="E46" s="354"/>
      <c r="F46" s="354"/>
      <c r="G46" s="342"/>
    </row>
    <row r="47" spans="1:8" ht="15" x14ac:dyDescent="0.25">
      <c r="A47" s="342"/>
      <c r="B47" s="342"/>
      <c r="C47" s="354"/>
      <c r="D47" s="354"/>
      <c r="E47" s="354"/>
      <c r="F47" s="354"/>
      <c r="G47" s="342"/>
    </row>
    <row r="48" spans="1:8" ht="15" x14ac:dyDescent="0.25">
      <c r="A48" s="342"/>
      <c r="B48" s="355" t="s">
        <v>158</v>
      </c>
      <c r="C48" s="678">
        <v>44864</v>
      </c>
      <c r="E48" s="355" t="s">
        <v>159</v>
      </c>
      <c r="F48" s="677" t="s">
        <v>374</v>
      </c>
      <c r="G48" s="342"/>
    </row>
    <row r="49" spans="1:7" ht="15" x14ac:dyDescent="0.25">
      <c r="A49" s="342"/>
      <c r="B49" s="342"/>
      <c r="C49" s="342"/>
      <c r="D49" s="342"/>
      <c r="E49" s="342"/>
      <c r="F49" s="342"/>
      <c r="G49" s="342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H82"/>
  <sheetViews>
    <sheetView topLeftCell="A25" zoomScale="110" zoomScaleNormal="110" zoomScalePageLayoutView="110" workbookViewId="0">
      <selection activeCell="F58" sqref="F58"/>
    </sheetView>
  </sheetViews>
  <sheetFormatPr defaultRowHeight="12.75" x14ac:dyDescent="0.2"/>
  <cols>
    <col min="1" max="1" width="8.28515625" customWidth="1"/>
    <col min="2" max="2" width="30.7109375" customWidth="1"/>
    <col min="3" max="3" width="22.140625" customWidth="1"/>
    <col min="4" max="4" width="12" customWidth="1"/>
    <col min="5" max="5" width="11.42578125" customWidth="1"/>
    <col min="6" max="6" width="13.5703125" customWidth="1"/>
    <col min="7" max="7" width="12.85546875" style="104" customWidth="1"/>
    <col min="8" max="9" width="11.140625" customWidth="1"/>
    <col min="10" max="10" width="10.5703125" customWidth="1"/>
    <col min="11" max="11" width="10.42578125" customWidth="1"/>
  </cols>
  <sheetData>
    <row r="1" spans="1:8" ht="17.25" thickTop="1" thickBot="1" x14ac:dyDescent="0.25">
      <c r="A1" s="1096" t="s">
        <v>533</v>
      </c>
      <c r="B1" s="1097"/>
      <c r="C1" s="1097"/>
      <c r="D1" s="1097"/>
      <c r="E1" s="1097"/>
      <c r="F1" s="1097"/>
      <c r="G1" s="1098"/>
      <c r="H1" s="622"/>
    </row>
    <row r="2" spans="1:8" ht="15.75" thickTop="1" x14ac:dyDescent="0.25">
      <c r="A2" s="611" t="s">
        <v>117</v>
      </c>
      <c r="B2" s="612" t="s">
        <v>136</v>
      </c>
      <c r="C2" s="613"/>
      <c r="D2" s="1143" t="s">
        <v>252</v>
      </c>
      <c r="E2" s="1144"/>
      <c r="F2" s="614" t="s">
        <v>437</v>
      </c>
      <c r="G2" s="614" t="s">
        <v>437</v>
      </c>
      <c r="H2" s="615"/>
    </row>
    <row r="3" spans="1:8" s="105" customFormat="1" ht="13.5" thickBot="1" x14ac:dyDescent="0.25">
      <c r="A3" s="616" t="s">
        <v>71</v>
      </c>
      <c r="B3" s="617" t="s">
        <v>72</v>
      </c>
      <c r="C3" s="617" t="s">
        <v>104</v>
      </c>
      <c r="D3" s="617" t="s">
        <v>114</v>
      </c>
      <c r="E3" s="618" t="s">
        <v>253</v>
      </c>
      <c r="F3" s="619" t="s">
        <v>116</v>
      </c>
      <c r="G3" s="620" t="s">
        <v>118</v>
      </c>
      <c r="H3" s="621" t="s">
        <v>84</v>
      </c>
    </row>
    <row r="4" spans="1:8" ht="13.5" thickTop="1" x14ac:dyDescent="0.2">
      <c r="A4" s="524">
        <v>1014</v>
      </c>
      <c r="B4" s="525" t="s">
        <v>70</v>
      </c>
      <c r="C4" s="526" t="s">
        <v>254</v>
      </c>
      <c r="D4" s="527">
        <f>IF('1014-útulek'!C19=0," ",'1014-útulek'!C19)</f>
        <v>220000</v>
      </c>
      <c r="E4" s="528">
        <f>IF('1014-útulek'!D19=0," ",'1014-útulek'!D19)</f>
        <v>111304</v>
      </c>
      <c r="F4" s="529">
        <f>IF('1014-útulek'!G19=0," ",'1014-útulek'!G19)</f>
        <v>200000</v>
      </c>
      <c r="G4" s="530"/>
      <c r="H4" s="531"/>
    </row>
    <row r="5" spans="1:8" x14ac:dyDescent="0.2">
      <c r="A5" s="549">
        <v>1031</v>
      </c>
      <c r="B5" s="550" t="s">
        <v>73</v>
      </c>
      <c r="C5" s="550" t="s">
        <v>3</v>
      </c>
      <c r="D5" s="551">
        <f>IF('1031-les'!C19=0," ",'1031-les'!C19)</f>
        <v>300000</v>
      </c>
      <c r="E5" s="551">
        <f>IF('1031-les'!D19=0," ",'1031-les'!D19)</f>
        <v>222647</v>
      </c>
      <c r="F5" s="552">
        <f>IF('1031-les'!G19=0," ",'1031-les'!G19)</f>
        <v>356000</v>
      </c>
      <c r="G5" s="553"/>
      <c r="H5" s="554"/>
    </row>
    <row r="6" spans="1:8" x14ac:dyDescent="0.2">
      <c r="A6" s="532">
        <v>2212</v>
      </c>
      <c r="B6" s="533" t="s">
        <v>74</v>
      </c>
      <c r="C6" s="533" t="s">
        <v>166</v>
      </c>
      <c r="D6" s="534">
        <f>IF('2212-komunikace'!C21=0," ",'2212-komunikace'!C21)</f>
        <v>700000</v>
      </c>
      <c r="E6" s="535">
        <f>IF('2212-komunikace'!D21=0," ",'2212-komunikace'!D21)</f>
        <v>396047</v>
      </c>
      <c r="F6" s="536">
        <f>IF('2212-komunikace'!G21=0," ",'2212-komunikace'!G21)</f>
        <v>700000</v>
      </c>
      <c r="G6" s="537"/>
      <c r="H6" s="538"/>
    </row>
    <row r="7" spans="1:8" x14ac:dyDescent="0.2">
      <c r="A7" s="549">
        <v>2292</v>
      </c>
      <c r="B7" s="550" t="s">
        <v>75</v>
      </c>
      <c r="C7" s="550" t="s">
        <v>255</v>
      </c>
      <c r="D7" s="551">
        <v>331000</v>
      </c>
      <c r="E7" s="555">
        <v>330660</v>
      </c>
      <c r="F7" s="552">
        <v>331000</v>
      </c>
      <c r="G7" s="553"/>
      <c r="H7" s="554"/>
    </row>
    <row r="8" spans="1:8" x14ac:dyDescent="0.2">
      <c r="A8" s="532">
        <v>3111</v>
      </c>
      <c r="B8" s="533" t="s">
        <v>77</v>
      </c>
      <c r="C8" s="533" t="s">
        <v>257</v>
      </c>
      <c r="D8" s="534">
        <v>1264122</v>
      </c>
      <c r="E8" s="535">
        <v>966122</v>
      </c>
      <c r="F8" s="536">
        <f>IF('3111-MŠ'!E6=0," ",'3111-MŠ'!E6)</f>
        <v>1330000</v>
      </c>
      <c r="G8" s="537"/>
      <c r="H8" s="538"/>
    </row>
    <row r="9" spans="1:8" x14ac:dyDescent="0.2">
      <c r="A9" s="549">
        <v>3113</v>
      </c>
      <c r="B9" s="550" t="s">
        <v>78</v>
      </c>
      <c r="C9" s="550" t="s">
        <v>258</v>
      </c>
      <c r="D9" s="551">
        <v>2654994</v>
      </c>
      <c r="E9" s="555">
        <v>2011494</v>
      </c>
      <c r="F9" s="552">
        <f>IF('3113-ZŠ'!E6=0," ",'3113-ZŠ'!E6)</f>
        <v>2789000</v>
      </c>
      <c r="G9" s="553"/>
      <c r="H9" s="554"/>
    </row>
    <row r="10" spans="1:8" x14ac:dyDescent="0.2">
      <c r="A10" s="532">
        <v>3231</v>
      </c>
      <c r="B10" s="533" t="s">
        <v>79</v>
      </c>
      <c r="C10" s="533" t="s">
        <v>259</v>
      </c>
      <c r="D10" s="534">
        <v>305000</v>
      </c>
      <c r="E10" s="535">
        <v>228750</v>
      </c>
      <c r="F10" s="536">
        <f>IF('3231-ZUŠ'!E6=0," ",'3231-ZUŠ'!E6)</f>
        <v>340000</v>
      </c>
      <c r="G10" s="537"/>
      <c r="H10" s="538"/>
    </row>
    <row r="11" spans="1:8" x14ac:dyDescent="0.2">
      <c r="A11" s="549">
        <v>3314</v>
      </c>
      <c r="B11" s="550" t="s">
        <v>80</v>
      </c>
      <c r="C11" s="550" t="s">
        <v>5</v>
      </c>
      <c r="D11" s="551">
        <f>IF('3314-knihovna'!C30=0," ",'3314-knihovna'!C30)</f>
        <v>413000</v>
      </c>
      <c r="E11" s="555">
        <f>IF('3314-knihovna'!D30=0," ",'3314-knihovna'!D30)</f>
        <v>209643</v>
      </c>
      <c r="F11" s="552">
        <f>IF('3314-knihovna'!G30=0," ",'3314-knihovna'!G30)</f>
        <v>601000</v>
      </c>
      <c r="G11" s="553"/>
      <c r="H11" s="554"/>
    </row>
    <row r="12" spans="1:8" x14ac:dyDescent="0.2">
      <c r="A12" s="532">
        <v>3315</v>
      </c>
      <c r="B12" s="533" t="s">
        <v>81</v>
      </c>
      <c r="C12" s="533" t="s">
        <v>7</v>
      </c>
      <c r="D12" s="534">
        <f>IF('3315-muzeum'!C20=0," ",'3315-muzeum'!C20)</f>
        <v>33000</v>
      </c>
      <c r="E12" s="535">
        <f>IF('3315-muzeum'!D20=0," ",'3315-muzeum'!D20)</f>
        <v>9933</v>
      </c>
      <c r="F12" s="536">
        <f>IF('3315-muzeum'!G20=0," ",'3315-muzeum'!G20)</f>
        <v>33000</v>
      </c>
      <c r="G12" s="537"/>
      <c r="H12" s="538"/>
    </row>
    <row r="13" spans="1:8" x14ac:dyDescent="0.2">
      <c r="A13" s="549">
        <v>3341</v>
      </c>
      <c r="B13" s="550" t="s">
        <v>82</v>
      </c>
      <c r="C13" s="550" t="s">
        <v>8</v>
      </c>
      <c r="D13" s="551">
        <f>IF('3341-rozhlas'!C20=0," ",'3341-rozhlas'!C20)</f>
        <v>100000</v>
      </c>
      <c r="E13" s="555">
        <f>IF('3341-rozhlas'!D20=0," ",'3341-rozhlas'!D20)</f>
        <v>1047</v>
      </c>
      <c r="F13" s="552">
        <f>IF('3341-rozhlas'!G20=0," ",'3341-rozhlas'!G20)</f>
        <v>100000</v>
      </c>
      <c r="G13" s="553"/>
      <c r="H13" s="554"/>
    </row>
    <row r="14" spans="1:8" x14ac:dyDescent="0.2">
      <c r="A14" s="701">
        <v>3399</v>
      </c>
      <c r="B14" s="702" t="s">
        <v>83</v>
      </c>
      <c r="C14" s="539" t="s">
        <v>260</v>
      </c>
      <c r="D14" s="540">
        <f>IF('3399-Kultura-SPOZ'!C20=0," ",'3399-Kultura-SPOZ'!C20)</f>
        <v>500000</v>
      </c>
      <c r="E14" s="541">
        <f>IF('3399-Kultura-SPOZ'!D20=0," ",'3399-Kultura-SPOZ'!D20)</f>
        <v>260051</v>
      </c>
      <c r="F14" s="536">
        <f>IF('3399-Kultura-SPOZ'!G20=0," ",'3399-Kultura-SPOZ'!G20)</f>
        <v>500000</v>
      </c>
      <c r="G14" s="542"/>
      <c r="H14" s="538"/>
    </row>
    <row r="15" spans="1:8" x14ac:dyDescent="0.2">
      <c r="A15" s="549">
        <v>3419</v>
      </c>
      <c r="B15" s="550" t="s">
        <v>85</v>
      </c>
      <c r="C15" s="550" t="s">
        <v>15</v>
      </c>
      <c r="D15" s="551">
        <v>430000</v>
      </c>
      <c r="E15" s="555">
        <v>430000</v>
      </c>
      <c r="F15" s="552">
        <v>450000</v>
      </c>
      <c r="G15" s="553"/>
      <c r="H15" s="554"/>
    </row>
    <row r="16" spans="1:8" x14ac:dyDescent="0.2">
      <c r="A16" s="532">
        <v>3421</v>
      </c>
      <c r="B16" s="533" t="s">
        <v>86</v>
      </c>
      <c r="C16" s="533" t="s">
        <v>12</v>
      </c>
      <c r="D16" s="534">
        <v>619000</v>
      </c>
      <c r="E16" s="535">
        <v>464250</v>
      </c>
      <c r="F16" s="536">
        <v>892000</v>
      </c>
      <c r="G16" s="537"/>
      <c r="H16" s="538"/>
    </row>
    <row r="17" spans="1:8" x14ac:dyDescent="0.2">
      <c r="A17" s="1050">
        <v>3429</v>
      </c>
      <c r="B17" s="1140" t="s">
        <v>87</v>
      </c>
      <c r="C17" s="556" t="s">
        <v>13</v>
      </c>
      <c r="D17" s="557">
        <v>5560000</v>
      </c>
      <c r="E17" s="558">
        <v>4170000</v>
      </c>
      <c r="F17" s="1099">
        <f>SUM(G17:G20)</f>
        <v>6233000</v>
      </c>
      <c r="G17" s="559">
        <f>IF('3429-SRC'!E6=0," ",'3429-SRC'!E6)</f>
        <v>5884000</v>
      </c>
      <c r="H17" s="554"/>
    </row>
    <row r="18" spans="1:8" x14ac:dyDescent="0.2">
      <c r="A18" s="1051"/>
      <c r="B18" s="1145"/>
      <c r="C18" s="560" t="s">
        <v>423</v>
      </c>
      <c r="D18" s="561">
        <f>IF('město-různé'!C30=0," ",'město-různé'!C30)</f>
        <v>200000</v>
      </c>
      <c r="E18" s="562">
        <f>IF('město-různé'!D30=0," ",'město-různé'!D30)</f>
        <v>105452</v>
      </c>
      <c r="F18" s="1099"/>
      <c r="G18" s="563">
        <f>IF('město-různé'!G30=0," ",'město-různé'!G30)</f>
        <v>200000</v>
      </c>
      <c r="H18" s="554"/>
    </row>
    <row r="19" spans="1:8" x14ac:dyDescent="0.2">
      <c r="A19" s="1051"/>
      <c r="B19" s="1145"/>
      <c r="C19" s="560" t="s">
        <v>49</v>
      </c>
      <c r="D19" s="561">
        <f>IF('město-různé'!C31=0," ",'město-různé'!C31)</f>
        <v>55000</v>
      </c>
      <c r="E19" s="562">
        <f>IF('město-různé'!D31=0," ",'město-různé'!D31)</f>
        <v>44277</v>
      </c>
      <c r="F19" s="1099"/>
      <c r="G19" s="563">
        <f>IF('město-různé'!G31=0," ",'město-různé'!G31)</f>
        <v>50000</v>
      </c>
      <c r="H19" s="554"/>
    </row>
    <row r="20" spans="1:8" x14ac:dyDescent="0.2">
      <c r="A20" s="1139"/>
      <c r="B20" s="1141"/>
      <c r="C20" s="565" t="s">
        <v>386</v>
      </c>
      <c r="D20" s="566">
        <f>IF('město-různé'!C32=0," ",'město-různé'!C32)</f>
        <v>99000</v>
      </c>
      <c r="E20" s="567">
        <f>IF('město-různé'!D32=0," ",'město-různé'!D32)</f>
        <v>84020</v>
      </c>
      <c r="F20" s="1099"/>
      <c r="G20" s="563">
        <f>IF('město-různé'!G32=0," ",'město-různé'!G32)</f>
        <v>99000</v>
      </c>
      <c r="H20" s="554"/>
    </row>
    <row r="21" spans="1:8" x14ac:dyDescent="0.2">
      <c r="A21" s="532">
        <v>3612</v>
      </c>
      <c r="B21" s="533" t="s">
        <v>88</v>
      </c>
      <c r="C21" s="533" t="s">
        <v>134</v>
      </c>
      <c r="D21" s="534">
        <f>IF('3612-BS'!C49=0," ",'3612-BS'!C49)</f>
        <v>25632000</v>
      </c>
      <c r="E21" s="535">
        <f>IF('3612-BS'!D49=0," ",'3612-BS'!D49)</f>
        <v>17025779</v>
      </c>
      <c r="F21" s="536">
        <f>IF('3612-BS'!G49=0," ",'3612-BS'!G49)</f>
        <v>24445000</v>
      </c>
      <c r="G21" s="537"/>
      <c r="H21" s="538"/>
    </row>
    <row r="22" spans="1:8" x14ac:dyDescent="0.2">
      <c r="A22" s="549">
        <v>3613</v>
      </c>
      <c r="B22" s="550" t="s">
        <v>89</v>
      </c>
      <c r="C22" s="550" t="s">
        <v>35</v>
      </c>
      <c r="D22" s="551">
        <f>IF('3613-budovy'!C29=0," ",'3613-budovy'!C29)</f>
        <v>2135000</v>
      </c>
      <c r="E22" s="555">
        <f>IF('3613-budovy'!D29=0," ",'3613-budovy'!D29)</f>
        <v>1762657</v>
      </c>
      <c r="F22" s="552">
        <f>IF('3613-budovy'!G29=0," ",'3613-budovy'!G29)</f>
        <v>2290000</v>
      </c>
      <c r="G22" s="553"/>
      <c r="H22" s="554"/>
    </row>
    <row r="23" spans="1:8" x14ac:dyDescent="0.2">
      <c r="A23" s="532">
        <v>3631</v>
      </c>
      <c r="B23" s="533" t="s">
        <v>44</v>
      </c>
      <c r="C23" s="533" t="s">
        <v>44</v>
      </c>
      <c r="D23" s="534">
        <f>IF('3631-osvětlení'!C24=0," ",'3631-osvětlení'!C24)</f>
        <v>1287000</v>
      </c>
      <c r="E23" s="535">
        <f>IF('3631-osvětlení'!D24=0," ",'3631-osvětlení'!D24)</f>
        <v>845201</v>
      </c>
      <c r="F23" s="536">
        <f>IF('3631-osvětlení'!G24=0," ",'3631-osvětlení'!G24)</f>
        <v>1300000</v>
      </c>
      <c r="G23" s="537"/>
      <c r="H23" s="538"/>
    </row>
    <row r="24" spans="1:8" x14ac:dyDescent="0.2">
      <c r="A24" s="549">
        <v>3632</v>
      </c>
      <c r="B24" s="550" t="s">
        <v>51</v>
      </c>
      <c r="C24" s="550" t="s">
        <v>51</v>
      </c>
      <c r="D24" s="551">
        <f>IF('3632-pohřebnictví'!C25=0," ",'3632-pohřebnictví'!C25)</f>
        <v>120000</v>
      </c>
      <c r="E24" s="555">
        <f>IF('3632-pohřebnictví'!D25=0," ",'3632-pohřebnictví'!D25)</f>
        <v>83287</v>
      </c>
      <c r="F24" s="552">
        <f>IF('3632-pohřebnictví'!G25=0," ",'3632-pohřebnictví'!G25)</f>
        <v>220000</v>
      </c>
      <c r="G24" s="553"/>
      <c r="H24" s="554"/>
    </row>
    <row r="25" spans="1:8" x14ac:dyDescent="0.2">
      <c r="A25" s="1059">
        <v>3639</v>
      </c>
      <c r="B25" s="1062" t="s">
        <v>90</v>
      </c>
      <c r="C25" s="539" t="s">
        <v>435</v>
      </c>
      <c r="D25" s="540">
        <v>41000000</v>
      </c>
      <c r="E25" s="541">
        <v>29612286</v>
      </c>
      <c r="F25" s="1135">
        <f>SUM(G25:G26)</f>
        <v>55040000</v>
      </c>
      <c r="G25" s="542">
        <v>55000000</v>
      </c>
      <c r="H25" s="543"/>
    </row>
    <row r="26" spans="1:8" x14ac:dyDescent="0.2">
      <c r="A26" s="1136"/>
      <c r="B26" s="1063"/>
      <c r="C26" s="544" t="s">
        <v>399</v>
      </c>
      <c r="D26" s="545">
        <v>20000</v>
      </c>
      <c r="E26" s="546">
        <v>38344</v>
      </c>
      <c r="F26" s="1135"/>
      <c r="G26" s="563">
        <f>IF('město-různé'!G35=0," ",'město-různé'!G35)</f>
        <v>40000</v>
      </c>
      <c r="H26" s="543"/>
    </row>
    <row r="27" spans="1:8" x14ac:dyDescent="0.2">
      <c r="A27" s="549">
        <v>3713</v>
      </c>
      <c r="B27" s="550" t="s">
        <v>91</v>
      </c>
      <c r="C27" s="550" t="s">
        <v>262</v>
      </c>
      <c r="D27" s="551">
        <v>0</v>
      </c>
      <c r="E27" s="555">
        <v>0</v>
      </c>
      <c r="F27" s="552">
        <v>0</v>
      </c>
      <c r="G27" s="553"/>
      <c r="H27" s="554"/>
    </row>
    <row r="28" spans="1:8" x14ac:dyDescent="0.2">
      <c r="A28" s="532">
        <v>3722</v>
      </c>
      <c r="B28" s="533" t="s">
        <v>102</v>
      </c>
      <c r="C28" s="533" t="s">
        <v>256</v>
      </c>
      <c r="D28" s="534">
        <f>IF('3722-odpady'!C34=0," ",'3722-odpady'!C34)</f>
        <v>6425000</v>
      </c>
      <c r="E28" s="535">
        <f>IF('3722-odpady'!D34=0," ",'3722-odpady'!D34)</f>
        <v>4985218</v>
      </c>
      <c r="F28" s="536">
        <f>IF('3722-odpady'!G34=0," ",'3722-odpady'!G34)</f>
        <v>7179000</v>
      </c>
      <c r="G28" s="537"/>
      <c r="H28" s="538"/>
    </row>
    <row r="29" spans="1:8" x14ac:dyDescent="0.2">
      <c r="A29" s="1050">
        <v>3745</v>
      </c>
      <c r="B29" s="1140" t="s">
        <v>103</v>
      </c>
      <c r="C29" s="568" t="s">
        <v>261</v>
      </c>
      <c r="D29" s="569">
        <f>IF('3745-zeleň'!C33=0," ",'3745-zeleň'!C33)</f>
        <v>1460000</v>
      </c>
      <c r="E29" s="570">
        <f>IF('3745-zeleň'!D33=0," ",'3745-zeleň'!D33)</f>
        <v>1001961</v>
      </c>
      <c r="F29" s="1099">
        <f>SUM(G29:G30)</f>
        <v>4076000</v>
      </c>
      <c r="G29" s="571">
        <f>IF('3745-zeleň'!G33=0," ",'3745-zeleň'!G33)</f>
        <v>1360000</v>
      </c>
      <c r="H29" s="554"/>
    </row>
    <row r="30" spans="1:8" x14ac:dyDescent="0.2">
      <c r="A30" s="1139"/>
      <c r="B30" s="1141"/>
      <c r="C30" s="572" t="s">
        <v>9</v>
      </c>
      <c r="D30" s="573">
        <f>IF('3745-zeleň'!C19=0," ",'3745-zeleň'!C19)</f>
        <v>3211200</v>
      </c>
      <c r="E30" s="567">
        <f>IF('3745-zeleň'!D19=0," ",'3745-zeleň'!D19)</f>
        <v>1554190</v>
      </c>
      <c r="F30" s="1099"/>
      <c r="G30" s="574">
        <f>IF('3745-zeleň'!G19=0," ",'3745-zeleň'!G19)</f>
        <v>2716000</v>
      </c>
      <c r="H30" s="554"/>
    </row>
    <row r="31" spans="1:8" x14ac:dyDescent="0.2">
      <c r="A31" s="532">
        <v>4351</v>
      </c>
      <c r="B31" s="533" t="s">
        <v>92</v>
      </c>
      <c r="C31" s="533" t="s">
        <v>14</v>
      </c>
      <c r="D31" s="534">
        <f>IF('4351-DPS'!C37=0," ",'4351-DPS'!C37)</f>
        <v>2328520</v>
      </c>
      <c r="E31" s="535">
        <f>IF('4351-DPS'!D37=0," ",'4351-DPS'!D37)</f>
        <v>1664188</v>
      </c>
      <c r="F31" s="536">
        <f>IF('4351-DPS'!G37=0," ",'4351-DPS'!G37)</f>
        <v>2494000</v>
      </c>
      <c r="G31" s="537"/>
      <c r="H31" s="538"/>
    </row>
    <row r="32" spans="1:8" x14ac:dyDescent="0.2">
      <c r="A32" s="549">
        <v>5213</v>
      </c>
      <c r="B32" s="550" t="s">
        <v>93</v>
      </c>
      <c r="C32" s="550" t="s">
        <v>133</v>
      </c>
      <c r="D32" s="551">
        <v>500000</v>
      </c>
      <c r="E32" s="555">
        <v>0</v>
      </c>
      <c r="F32" s="552">
        <v>500000</v>
      </c>
      <c r="G32" s="553"/>
      <c r="H32" s="554"/>
    </row>
    <row r="33" spans="1:8" x14ac:dyDescent="0.2">
      <c r="A33" s="532">
        <v>5512</v>
      </c>
      <c r="B33" s="533" t="s">
        <v>94</v>
      </c>
      <c r="C33" s="533" t="s">
        <v>62</v>
      </c>
      <c r="D33" s="534">
        <f>IF('5512-hasiči'!C37=0," ",'5512-hasiči'!C37)</f>
        <v>1240000</v>
      </c>
      <c r="E33" s="535">
        <f>IF('5512-hasiči'!D37=0," ",'5512-hasiči'!D37)</f>
        <v>1141610</v>
      </c>
      <c r="F33" s="536">
        <f>IF('5512-hasiči'!G37=0," ",'5512-hasiči'!G37)</f>
        <v>10041000</v>
      </c>
      <c r="G33" s="537"/>
      <c r="H33" s="538"/>
    </row>
    <row r="34" spans="1:8" x14ac:dyDescent="0.2">
      <c r="A34" s="549">
        <v>6112</v>
      </c>
      <c r="B34" s="550" t="s">
        <v>95</v>
      </c>
      <c r="C34" s="550" t="s">
        <v>16</v>
      </c>
      <c r="D34" s="575">
        <f>IF('6112-ZM'!C20=0," ",'6112-ZM'!C20)</f>
        <v>3221000</v>
      </c>
      <c r="E34" s="576">
        <f>IF('6112-ZM'!D20=0," ",'6112-ZM'!D20)</f>
        <v>2222373</v>
      </c>
      <c r="F34" s="1025">
        <f>IF('6112-ZM'!G20=0," ",'6112-ZM'!G20)</f>
        <v>3005000</v>
      </c>
      <c r="G34" s="553"/>
      <c r="H34" s="554"/>
    </row>
    <row r="35" spans="1:8" x14ac:dyDescent="0.2">
      <c r="A35" s="532">
        <v>6114</v>
      </c>
      <c r="B35" s="533" t="s">
        <v>96</v>
      </c>
      <c r="C35" s="547"/>
      <c r="D35" s="534">
        <v>212000</v>
      </c>
      <c r="E35" s="535">
        <v>15422</v>
      </c>
      <c r="F35" s="536"/>
      <c r="G35" s="537"/>
      <c r="H35" s="538"/>
    </row>
    <row r="36" spans="1:8" x14ac:dyDescent="0.2">
      <c r="A36" s="1050">
        <v>6171</v>
      </c>
      <c r="B36" s="1140" t="s">
        <v>97</v>
      </c>
      <c r="C36" s="577" t="s">
        <v>16</v>
      </c>
      <c r="D36" s="569">
        <f>IF('město-různé'!C29=0," ",'město-různé'!C29)</f>
        <v>544000</v>
      </c>
      <c r="E36" s="578">
        <f>IF('město-různé'!D29=0," ",'město-různé'!D29)</f>
        <v>259565</v>
      </c>
      <c r="F36" s="1134">
        <f>SUM(G36:G37)</f>
        <v>26596000</v>
      </c>
      <c r="G36" s="563">
        <f>IF('město-různé'!G29=0," ",'město-různé'!G29)</f>
        <v>1571000</v>
      </c>
      <c r="H36" s="554"/>
    </row>
    <row r="37" spans="1:8" x14ac:dyDescent="0.2">
      <c r="A37" s="1051"/>
      <c r="B37" s="1142"/>
      <c r="C37" s="579" t="s">
        <v>67</v>
      </c>
      <c r="D37" s="573">
        <f>IF('6171-MěÚ'!C51=0," ",'6171-MěÚ'!C51)</f>
        <v>23558800</v>
      </c>
      <c r="E37" s="578">
        <f>IF('6171-MěÚ'!D51=0," ",'6171-MěÚ'!D51)</f>
        <v>17096372</v>
      </c>
      <c r="F37" s="1134"/>
      <c r="G37" s="563">
        <f>IF('6171-MěÚ'!G51=0," ",'6171-MěÚ'!G51)</f>
        <v>25025000</v>
      </c>
      <c r="H37" s="554"/>
    </row>
    <row r="38" spans="1:8" x14ac:dyDescent="0.2">
      <c r="A38" s="532">
        <v>6223</v>
      </c>
      <c r="B38" s="547" t="s">
        <v>98</v>
      </c>
      <c r="C38" s="533" t="s">
        <v>48</v>
      </c>
      <c r="D38" s="548">
        <f>IF('město-různé'!C37=0," ",'město-různé'!C37)</f>
        <v>12000</v>
      </c>
      <c r="E38" s="548" t="str">
        <f>IF('město-různé'!D37=0," ",'město-různé'!D37)</f>
        <v xml:space="preserve"> </v>
      </c>
      <c r="F38" s="536">
        <f>IF('město-různé'!G37=0," ",'město-různé'!G37)</f>
        <v>50000</v>
      </c>
      <c r="G38" s="537"/>
      <c r="H38" s="538"/>
    </row>
    <row r="39" spans="1:8" x14ac:dyDescent="0.2">
      <c r="A39" s="549">
        <v>6320</v>
      </c>
      <c r="B39" s="989" t="s">
        <v>567</v>
      </c>
      <c r="C39" s="646" t="s">
        <v>568</v>
      </c>
      <c r="D39" s="990">
        <f>IF('6171-MěÚ'!C53=0," ",'6171-MěÚ'!C53)</f>
        <v>300000</v>
      </c>
      <c r="E39" s="991">
        <f>IF('6171-MěÚ'!D53=0," ",'6171-MěÚ'!D53)</f>
        <v>221000</v>
      </c>
      <c r="F39" s="552">
        <f>IF('6171-MěÚ'!G53=0," ",'6171-MěÚ'!G53)</f>
        <v>320000</v>
      </c>
      <c r="G39" s="553"/>
      <c r="H39" s="554"/>
    </row>
    <row r="40" spans="1:8" x14ac:dyDescent="0.2">
      <c r="A40" s="532">
        <v>6330</v>
      </c>
      <c r="B40" s="533" t="s">
        <v>99</v>
      </c>
      <c r="C40" s="533" t="s">
        <v>52</v>
      </c>
      <c r="D40" s="534">
        <v>541000</v>
      </c>
      <c r="E40" s="535">
        <v>541000</v>
      </c>
      <c r="F40" s="992">
        <f>IF('6171-MěÚ'!G49=0," ",'6171-MěÚ'!G49)</f>
        <v>590000</v>
      </c>
      <c r="G40" s="537"/>
      <c r="H40" s="538"/>
    </row>
    <row r="41" spans="1:8" x14ac:dyDescent="0.2">
      <c r="A41" s="549">
        <v>6399</v>
      </c>
      <c r="B41" s="550" t="s">
        <v>100</v>
      </c>
      <c r="C41" s="550" t="s">
        <v>50</v>
      </c>
      <c r="D41" s="575">
        <f>IF('město-různé'!C39=0," ",'město-různé'!C39)</f>
        <v>400000</v>
      </c>
      <c r="E41" s="575">
        <f>IF('město-různé'!D39=0," ",'město-různé'!D39)</f>
        <v>395502</v>
      </c>
      <c r="F41" s="552">
        <f>IF('město-různé'!G39=0," ",'město-různé'!G39)</f>
        <v>500000</v>
      </c>
      <c r="G41" s="553"/>
      <c r="H41" s="993"/>
    </row>
    <row r="42" spans="1:8" x14ac:dyDescent="0.2">
      <c r="A42" s="1059">
        <v>6409</v>
      </c>
      <c r="B42" s="1062" t="s">
        <v>101</v>
      </c>
      <c r="C42" s="539" t="s">
        <v>32</v>
      </c>
      <c r="D42" s="994">
        <f>IF('město-různé'!C40=0," ",'město-různé'!C40)</f>
        <v>600000</v>
      </c>
      <c r="E42" s="994">
        <f>IF('město-různé'!D40=0," ",'město-různé'!D40)</f>
        <v>567771</v>
      </c>
      <c r="F42" s="1133">
        <f>SUM(G42:G45)</f>
        <v>4049000</v>
      </c>
      <c r="G42" s="542">
        <f>IF('město-různé'!G40=0," ",'město-různé'!G40)</f>
        <v>475000</v>
      </c>
      <c r="H42" s="538"/>
    </row>
    <row r="43" spans="1:8" x14ac:dyDescent="0.2">
      <c r="A43" s="1136"/>
      <c r="B43" s="1063"/>
      <c r="C43" s="544" t="s">
        <v>46</v>
      </c>
      <c r="D43" s="545">
        <f>IF('město-různé'!C41=0," ",'město-různé'!C41)</f>
        <v>57000</v>
      </c>
      <c r="E43" s="546">
        <f>IF('město-různé'!D41=0," ",'město-různé'!D41)</f>
        <v>57040</v>
      </c>
      <c r="F43" s="1133"/>
      <c r="G43" s="992">
        <f>IF('město-různé'!G41=0," ",'město-různé'!G41)</f>
        <v>57000</v>
      </c>
      <c r="H43" s="538"/>
    </row>
    <row r="44" spans="1:8" x14ac:dyDescent="0.2">
      <c r="A44" s="1136"/>
      <c r="B44" s="1063"/>
      <c r="C44" s="544" t="s">
        <v>398</v>
      </c>
      <c r="D44" s="545">
        <f>IF('město-různé'!C42=0," ",'město-různé'!C42)</f>
        <v>17000</v>
      </c>
      <c r="E44" s="546">
        <f>IF('město-různé'!D42=0," ",'město-různé'!D42)</f>
        <v>16779</v>
      </c>
      <c r="F44" s="1133"/>
      <c r="G44" s="992">
        <f>IF('město-různé'!G42=0," ",'město-různé'!G42)</f>
        <v>17000</v>
      </c>
      <c r="H44" s="538"/>
    </row>
    <row r="45" spans="1:8" ht="13.5" thickBot="1" x14ac:dyDescent="0.25">
      <c r="A45" s="1137"/>
      <c r="B45" s="1138"/>
      <c r="C45" s="526" t="s">
        <v>54</v>
      </c>
      <c r="D45" s="995">
        <f>IF('město-různé'!C43=0," ",'město-různé'!C43)</f>
        <v>3908000</v>
      </c>
      <c r="E45" s="995">
        <f>IF('město-různé'!D43=0," ",'město-různé'!D43)</f>
        <v>3907350</v>
      </c>
      <c r="F45" s="1133"/>
      <c r="G45" s="996">
        <f>IF('město-různé'!G43=0," ",'město-různé'!G43)</f>
        <v>3500000</v>
      </c>
      <c r="H45" s="538"/>
    </row>
    <row r="46" spans="1:8" ht="16.5" thickTop="1" thickBot="1" x14ac:dyDescent="0.3">
      <c r="A46" s="580" t="s">
        <v>24</v>
      </c>
      <c r="B46" s="581"/>
      <c r="C46" s="581"/>
      <c r="D46" s="582">
        <f>SUM(D4:D45)</f>
        <v>132513636</v>
      </c>
      <c r="E46" s="583">
        <f>SUM(E4:E45)</f>
        <v>95060592</v>
      </c>
      <c r="F46" s="1024">
        <f>SUM(F4:F45)</f>
        <v>157550000</v>
      </c>
      <c r="G46" s="584"/>
      <c r="H46" s="585"/>
    </row>
    <row r="47" spans="1:8" ht="14.25" thickTop="1" thickBot="1" x14ac:dyDescent="0.25">
      <c r="D47" s="104"/>
      <c r="E47" s="104"/>
      <c r="F47" s="104"/>
    </row>
    <row r="48" spans="1:8" ht="15" x14ac:dyDescent="0.25">
      <c r="A48" s="854"/>
      <c r="B48" s="866" t="s">
        <v>511</v>
      </c>
      <c r="C48" s="855"/>
      <c r="D48" s="856"/>
      <c r="E48" s="856"/>
      <c r="F48" s="857"/>
    </row>
    <row r="49" spans="1:7" x14ac:dyDescent="0.2">
      <c r="A49" s="858">
        <v>3632</v>
      </c>
      <c r="B49" s="533" t="s">
        <v>51</v>
      </c>
      <c r="C49" s="533" t="s">
        <v>51</v>
      </c>
      <c r="D49" s="534"/>
      <c r="E49" s="534"/>
      <c r="F49" s="859">
        <f>IF('3632-pohřebnictví'!G23=0," ",'3632-pohřebnictví'!G23)</f>
        <v>100000</v>
      </c>
    </row>
    <row r="50" spans="1:7" x14ac:dyDescent="0.2">
      <c r="A50" s="858">
        <v>3639</v>
      </c>
      <c r="B50" s="533" t="s">
        <v>90</v>
      </c>
      <c r="C50" s="533" t="s">
        <v>497</v>
      </c>
      <c r="D50" s="534"/>
      <c r="E50" s="534"/>
      <c r="F50" s="859">
        <v>53000000</v>
      </c>
    </row>
    <row r="51" spans="1:7" x14ac:dyDescent="0.2">
      <c r="A51" s="858">
        <v>3722</v>
      </c>
      <c r="B51" s="533" t="s">
        <v>519</v>
      </c>
      <c r="C51" s="533" t="s">
        <v>256</v>
      </c>
      <c r="D51" s="534"/>
      <c r="E51" s="534"/>
      <c r="F51" s="859">
        <f>IF('3722-odpady'!G33=0," ",'3722-odpady'!G33)</f>
        <v>1000000</v>
      </c>
    </row>
    <row r="52" spans="1:7" x14ac:dyDescent="0.2">
      <c r="A52" s="858">
        <v>5512</v>
      </c>
      <c r="B52" s="533" t="s">
        <v>94</v>
      </c>
      <c r="C52" s="533" t="s">
        <v>517</v>
      </c>
      <c r="D52" s="534"/>
      <c r="E52" s="534"/>
      <c r="F52" s="859">
        <f>IF('5512-hasiči'!G36=0," ",'5512-hasiči'!G36)</f>
        <v>8850000</v>
      </c>
    </row>
    <row r="53" spans="1:7" ht="13.5" thickBot="1" x14ac:dyDescent="0.25">
      <c r="A53" s="860">
        <v>6171</v>
      </c>
      <c r="B53" s="539" t="s">
        <v>97</v>
      </c>
      <c r="C53" s="539" t="s">
        <v>518</v>
      </c>
      <c r="D53" s="540"/>
      <c r="E53" s="540"/>
      <c r="F53" s="861">
        <f>IF('město-různé'!G28=0," ",'město-různé'!G28)</f>
        <v>1100000</v>
      </c>
    </row>
    <row r="54" spans="1:7" ht="15.75" thickBot="1" x14ac:dyDescent="0.3">
      <c r="A54" s="862" t="s">
        <v>61</v>
      </c>
      <c r="B54" s="863"/>
      <c r="C54" s="863"/>
      <c r="D54" s="864"/>
      <c r="E54" s="864"/>
      <c r="F54" s="865">
        <f>F49+F50+F51+F52+F53</f>
        <v>64050000</v>
      </c>
    </row>
    <row r="55" spans="1:7" ht="13.5" thickBot="1" x14ac:dyDescent="0.25">
      <c r="D55" s="104"/>
      <c r="E55" s="104"/>
      <c r="F55" s="104"/>
    </row>
    <row r="56" spans="1:7" ht="15" x14ac:dyDescent="0.25">
      <c r="A56" s="854"/>
      <c r="B56" s="866" t="s">
        <v>510</v>
      </c>
      <c r="C56" s="855"/>
      <c r="D56" s="856"/>
      <c r="E56" s="856"/>
      <c r="F56" s="857"/>
    </row>
    <row r="57" spans="1:7" ht="13.5" thickBot="1" x14ac:dyDescent="0.25">
      <c r="A57" s="858"/>
      <c r="B57" s="533"/>
      <c r="C57" s="533"/>
      <c r="D57" s="534"/>
      <c r="E57" s="534"/>
      <c r="F57" s="859">
        <f>F46-F54</f>
        <v>93500000</v>
      </c>
    </row>
    <row r="58" spans="1:7" ht="15.75" thickBot="1" x14ac:dyDescent="0.3">
      <c r="A58" s="862" t="s">
        <v>61</v>
      </c>
      <c r="B58" s="863"/>
      <c r="C58" s="863"/>
      <c r="D58" s="864"/>
      <c r="E58" s="864"/>
      <c r="F58" s="1026">
        <f>SUM(F57)</f>
        <v>93500000</v>
      </c>
      <c r="G58"/>
    </row>
    <row r="59" spans="1:7" x14ac:dyDescent="0.2">
      <c r="D59" s="104"/>
      <c r="E59" s="104"/>
      <c r="F59" s="104"/>
      <c r="G59"/>
    </row>
    <row r="60" spans="1:7" x14ac:dyDescent="0.2">
      <c r="D60" s="104"/>
      <c r="E60" s="104"/>
      <c r="F60" s="104"/>
      <c r="G60"/>
    </row>
    <row r="61" spans="1:7" x14ac:dyDescent="0.2">
      <c r="D61" s="104"/>
      <c r="E61" s="104"/>
      <c r="F61" s="104"/>
      <c r="G61"/>
    </row>
    <row r="62" spans="1:7" x14ac:dyDescent="0.2">
      <c r="D62" s="104"/>
      <c r="E62" s="104"/>
      <c r="F62" s="104"/>
      <c r="G62"/>
    </row>
    <row r="63" spans="1:7" x14ac:dyDescent="0.2">
      <c r="D63" s="104"/>
      <c r="E63" s="104"/>
      <c r="F63" s="104"/>
      <c r="G63"/>
    </row>
    <row r="64" spans="1:7" x14ac:dyDescent="0.2">
      <c r="D64" s="104"/>
      <c r="E64" s="104"/>
      <c r="F64" s="104"/>
      <c r="G64"/>
    </row>
    <row r="65" spans="4:7" x14ac:dyDescent="0.2">
      <c r="D65" s="104"/>
      <c r="E65" s="104"/>
      <c r="F65" s="104"/>
      <c r="G65"/>
    </row>
    <row r="66" spans="4:7" x14ac:dyDescent="0.2">
      <c r="D66" s="104"/>
      <c r="E66" s="104"/>
      <c r="F66" s="104"/>
      <c r="G66"/>
    </row>
    <row r="67" spans="4:7" x14ac:dyDescent="0.2">
      <c r="D67" s="104"/>
      <c r="E67" s="104"/>
      <c r="F67" s="104"/>
      <c r="G67"/>
    </row>
    <row r="68" spans="4:7" x14ac:dyDescent="0.2">
      <c r="D68" s="104"/>
      <c r="E68" s="104"/>
      <c r="F68" s="104"/>
      <c r="G68"/>
    </row>
    <row r="69" spans="4:7" x14ac:dyDescent="0.2">
      <c r="D69" s="104"/>
      <c r="E69" s="104"/>
      <c r="F69" s="104"/>
      <c r="G69"/>
    </row>
    <row r="70" spans="4:7" x14ac:dyDescent="0.2">
      <c r="D70" s="104"/>
      <c r="E70" s="104"/>
      <c r="F70" s="104"/>
      <c r="G70"/>
    </row>
    <row r="71" spans="4:7" x14ac:dyDescent="0.2">
      <c r="D71" s="104"/>
      <c r="E71" s="104"/>
      <c r="F71" s="104"/>
      <c r="G71"/>
    </row>
    <row r="72" spans="4:7" x14ac:dyDescent="0.2">
      <c r="D72" s="104"/>
      <c r="E72" s="104"/>
      <c r="F72" s="104"/>
      <c r="G72"/>
    </row>
    <row r="73" spans="4:7" x14ac:dyDescent="0.2">
      <c r="D73" s="104"/>
      <c r="E73" s="104"/>
      <c r="F73" s="104"/>
      <c r="G73"/>
    </row>
    <row r="74" spans="4:7" x14ac:dyDescent="0.2">
      <c r="D74" s="104"/>
      <c r="E74" s="104"/>
      <c r="F74" s="104"/>
      <c r="G74"/>
    </row>
    <row r="75" spans="4:7" x14ac:dyDescent="0.2">
      <c r="D75" s="104"/>
      <c r="E75" s="104"/>
      <c r="F75" s="104"/>
      <c r="G75"/>
    </row>
    <row r="76" spans="4:7" x14ac:dyDescent="0.2">
      <c r="D76" s="104"/>
      <c r="E76" s="104"/>
      <c r="F76" s="104"/>
      <c r="G76"/>
    </row>
    <row r="77" spans="4:7" x14ac:dyDescent="0.2">
      <c r="D77" s="104"/>
      <c r="E77" s="104"/>
      <c r="F77" s="104"/>
      <c r="G77"/>
    </row>
    <row r="78" spans="4:7" x14ac:dyDescent="0.2">
      <c r="D78" s="104"/>
      <c r="E78" s="104"/>
      <c r="F78" s="104"/>
      <c r="G78"/>
    </row>
    <row r="79" spans="4:7" x14ac:dyDescent="0.2">
      <c r="D79" s="104"/>
      <c r="E79" s="104"/>
      <c r="F79" s="104"/>
      <c r="G79"/>
    </row>
    <row r="80" spans="4:7" x14ac:dyDescent="0.2">
      <c r="D80" s="104"/>
      <c r="E80" s="104"/>
      <c r="F80" s="104"/>
      <c r="G80"/>
    </row>
    <row r="81" spans="4:7" x14ac:dyDescent="0.2">
      <c r="D81" s="104"/>
      <c r="E81" s="104"/>
      <c r="F81" s="104"/>
      <c r="G81"/>
    </row>
    <row r="82" spans="4:7" x14ac:dyDescent="0.2">
      <c r="D82" s="104"/>
      <c r="E82" s="104"/>
      <c r="F82" s="104"/>
      <c r="G82"/>
    </row>
  </sheetData>
  <mergeCells count="17">
    <mergeCell ref="D2:E2"/>
    <mergeCell ref="A17:A20"/>
    <mergeCell ref="A1:G1"/>
    <mergeCell ref="B17:B20"/>
    <mergeCell ref="F17:F20"/>
    <mergeCell ref="F29:F30"/>
    <mergeCell ref="F42:F45"/>
    <mergeCell ref="F36:F37"/>
    <mergeCell ref="F25:F26"/>
    <mergeCell ref="A42:A45"/>
    <mergeCell ref="B42:B45"/>
    <mergeCell ref="A25:A26"/>
    <mergeCell ref="B25:B26"/>
    <mergeCell ref="A29:A30"/>
    <mergeCell ref="B29:B30"/>
    <mergeCell ref="A36:A37"/>
    <mergeCell ref="B36:B37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8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3"/>
  <sheetViews>
    <sheetView showGridLines="0" zoomScale="130" zoomScaleNormal="130" zoomScalePageLayoutView="140" workbookViewId="0">
      <selection activeCell="F15" sqref="F15"/>
    </sheetView>
  </sheetViews>
  <sheetFormatPr defaultColWidth="9.140625" defaultRowHeight="12.75" x14ac:dyDescent="0.2"/>
  <cols>
    <col min="1" max="4" width="8.28515625" style="2" customWidth="1"/>
    <col min="5" max="5" width="9.7109375" style="2" customWidth="1"/>
    <col min="6" max="7" width="8.28515625" style="2" customWidth="1"/>
    <col min="8" max="8" width="9.7109375" style="2" customWidth="1"/>
    <col min="9" max="10" width="8.28515625" style="2" customWidth="1"/>
    <col min="11" max="11" width="9.7109375" style="2" customWidth="1"/>
    <col min="12" max="16384" width="9.140625" style="2"/>
  </cols>
  <sheetData>
    <row r="1" spans="1:13" x14ac:dyDescent="0.2">
      <c r="A1" s="20"/>
      <c r="B1" s="19"/>
      <c r="C1" s="19"/>
      <c r="D1" s="22"/>
      <c r="E1" s="22"/>
      <c r="F1" s="22"/>
      <c r="G1" s="22"/>
      <c r="H1" s="22"/>
    </row>
    <row r="2" spans="1:13" x14ac:dyDescent="0.2">
      <c r="D2" s="36" t="str">
        <f>'HV PO pr.'!D3</f>
        <v xml:space="preserve">Použití hospodářských výsledků </v>
      </c>
      <c r="E2" s="22"/>
      <c r="F2" s="22"/>
      <c r="G2" s="22"/>
      <c r="H2" s="22"/>
    </row>
    <row r="3" spans="1:13" x14ac:dyDescent="0.2">
      <c r="D3" s="36" t="str">
        <f>'HV PO pr.'!D4</f>
        <v>příspěvkových organizací za rok 2020</v>
      </c>
      <c r="E3" s="22"/>
      <c r="F3" s="22"/>
      <c r="G3" s="22"/>
      <c r="H3" s="22"/>
    </row>
    <row r="4" spans="1:13" ht="13.5" thickBot="1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3" ht="13.5" thickBot="1" x14ac:dyDescent="0.25">
      <c r="A5" s="99"/>
      <c r="B5" s="24" t="str">
        <f>'HV PO pr.'!B6</f>
        <v>HV</v>
      </c>
      <c r="C5" s="24" t="str">
        <f>'HV PO pr.'!C6</f>
        <v>odvod 19</v>
      </c>
      <c r="D5" s="24"/>
      <c r="E5" s="24" t="str">
        <f>'HV PO pr.'!E6</f>
        <v>rezervní fond</v>
      </c>
      <c r="F5" s="25"/>
      <c r="G5" s="26"/>
      <c r="H5" s="27" t="str">
        <f>'HV PO pr.'!H6</f>
        <v>fond odměn</v>
      </c>
      <c r="I5" s="25"/>
      <c r="J5" s="26"/>
      <c r="K5" s="27" t="str">
        <f>'HV PO pr.'!K6</f>
        <v>fond reprodukce majetku</v>
      </c>
      <c r="L5" s="25"/>
      <c r="M5" s="28" t="str">
        <f>'HV PO pr.'!M6</f>
        <v>FKSP</v>
      </c>
    </row>
    <row r="6" spans="1:13" ht="13.5" thickBot="1" x14ac:dyDescent="0.25">
      <c r="A6" s="100"/>
      <c r="B6" s="29" t="str">
        <f>'HV PO pr.'!B7</f>
        <v>[Kč]</v>
      </c>
      <c r="C6" s="29" t="str">
        <f>'HV PO pr.'!C7</f>
        <v>[Kč]</v>
      </c>
      <c r="D6" s="24" t="str">
        <f>'HV PO pr.'!D7</f>
        <v>stav 2019</v>
      </c>
      <c r="E6" s="24" t="str">
        <f>'HV PO pr.'!E7</f>
        <v>příděl z HV</v>
      </c>
      <c r="F6" s="24" t="str">
        <f>'HV PO pr.'!F7</f>
        <v>nově</v>
      </c>
      <c r="G6" s="24" t="str">
        <f>'HV PO pr.'!G7</f>
        <v>stav 2019</v>
      </c>
      <c r="H6" s="24" t="str">
        <f>'HV PO pr.'!H7</f>
        <v>příděl z HV</v>
      </c>
      <c r="I6" s="24" t="str">
        <f>'HV PO pr.'!I7</f>
        <v>nově</v>
      </c>
      <c r="J6" s="24" t="str">
        <f>'HV PO pr.'!J7</f>
        <v>stav 2019</v>
      </c>
      <c r="K6" s="24" t="str">
        <f>'HV PO pr.'!K7</f>
        <v>příděl z HV</v>
      </c>
      <c r="L6" s="24" t="str">
        <f>'HV PO pr.'!L7</f>
        <v>nově</v>
      </c>
      <c r="M6" s="24" t="str">
        <f>'HV PO pr.'!M7</f>
        <v>stav 2019</v>
      </c>
    </row>
    <row r="7" spans="1:13" x14ac:dyDescent="0.2">
      <c r="A7" s="30" t="str">
        <f>'HV PO pr.'!A8</f>
        <v>ZŠ</v>
      </c>
      <c r="B7" s="31">
        <f>'HV PO pr.'!B8</f>
        <v>-36028</v>
      </c>
      <c r="C7" s="31" t="e">
        <f>'HV PO pr.'!C8</f>
        <v>#REF!</v>
      </c>
      <c r="D7" s="31">
        <f>'HV PO pr.'!D8</f>
        <v>979169</v>
      </c>
      <c r="E7" s="31">
        <f>'HV PO pr.'!E8</f>
        <v>0</v>
      </c>
      <c r="F7" s="31">
        <f>'HV PO pr.'!F8</f>
        <v>979169</v>
      </c>
      <c r="G7" s="31">
        <f>'HV PO pr.'!G8</f>
        <v>2000</v>
      </c>
      <c r="H7" s="31">
        <f>'HV PO pr.'!H8</f>
        <v>0</v>
      </c>
      <c r="I7" s="31">
        <f>'HV PO pr.'!I8</f>
        <v>2000</v>
      </c>
      <c r="J7" s="31">
        <f>'HV PO pr.'!J8</f>
        <v>0</v>
      </c>
      <c r="K7" s="31">
        <f>'HV PO pr.'!K8</f>
        <v>0</v>
      </c>
      <c r="L7" s="31">
        <f>'HV PO pr.'!L8</f>
        <v>0</v>
      </c>
      <c r="M7" s="31">
        <f>'HV PO pr.'!M8</f>
        <v>286574</v>
      </c>
    </row>
    <row r="8" spans="1:13" x14ac:dyDescent="0.2">
      <c r="A8" s="32" t="str">
        <f>'HV PO pr.'!A9</f>
        <v xml:space="preserve">MŠ </v>
      </c>
      <c r="B8" s="33">
        <f>'HV PO pr.'!B9</f>
        <v>125975</v>
      </c>
      <c r="C8" s="33" t="e">
        <f>'HV PO pr.'!C9</f>
        <v>#REF!</v>
      </c>
      <c r="D8" s="33">
        <f>'HV PO pr.'!D9</f>
        <v>333468</v>
      </c>
      <c r="E8" s="33">
        <f>'HV PO pr.'!E9</f>
        <v>0</v>
      </c>
      <c r="F8" s="33">
        <f>'HV PO pr.'!F9</f>
        <v>333468</v>
      </c>
      <c r="G8" s="33">
        <f>'HV PO pr.'!G9</f>
        <v>39383</v>
      </c>
      <c r="H8" s="33">
        <f>'HV PO pr.'!H9</f>
        <v>0</v>
      </c>
      <c r="I8" s="33">
        <f>'HV PO pr.'!I9</f>
        <v>39383</v>
      </c>
      <c r="J8" s="33">
        <f>'HV PO pr.'!J9</f>
        <v>706</v>
      </c>
      <c r="K8" s="33">
        <f>'HV PO pr.'!K9</f>
        <v>0</v>
      </c>
      <c r="L8" s="33">
        <f>'HV PO pr.'!L9</f>
        <v>706</v>
      </c>
      <c r="M8" s="33">
        <f>'HV PO pr.'!M9</f>
        <v>22820</v>
      </c>
    </row>
    <row r="9" spans="1:13" x14ac:dyDescent="0.2">
      <c r="A9" s="32" t="str">
        <f>'HV PO pr.'!A10</f>
        <v>ZUŠ</v>
      </c>
      <c r="B9" s="33">
        <f>'HV PO pr.'!B10</f>
        <v>2600</v>
      </c>
      <c r="C9" s="33" t="e">
        <f>'HV PO pr.'!C10</f>
        <v>#REF!</v>
      </c>
      <c r="D9" s="33">
        <f>'HV PO pr.'!D10</f>
        <v>360130</v>
      </c>
      <c r="E9" s="33">
        <f>'HV PO pr.'!E10</f>
        <v>0</v>
      </c>
      <c r="F9" s="33">
        <f>'HV PO pr.'!F10</f>
        <v>360130</v>
      </c>
      <c r="G9" s="33">
        <f>'HV PO pr.'!G10</f>
        <v>45340</v>
      </c>
      <c r="H9" s="33">
        <f>'HV PO pr.'!H10</f>
        <v>0</v>
      </c>
      <c r="I9" s="33">
        <f>'HV PO pr.'!I10</f>
        <v>45340</v>
      </c>
      <c r="J9" s="33">
        <f>'HV PO pr.'!J10</f>
        <v>0</v>
      </c>
      <c r="K9" s="33">
        <f>'HV PO pr.'!K10</f>
        <v>0</v>
      </c>
      <c r="L9" s="33">
        <f>'HV PO pr.'!L10</f>
        <v>0</v>
      </c>
      <c r="M9" s="33">
        <f>'HV PO pr.'!M10</f>
        <v>108572</v>
      </c>
    </row>
    <row r="10" spans="1:13" x14ac:dyDescent="0.2">
      <c r="A10" s="32" t="str">
        <f>'HV PO pr.'!A11</f>
        <v>ROROŠ</v>
      </c>
      <c r="B10" s="33">
        <f>'HV PO pr.'!B11</f>
        <v>218622</v>
      </c>
      <c r="C10" s="33" t="e">
        <f>'HV PO pr.'!C11</f>
        <v>#REF!</v>
      </c>
      <c r="D10" s="33">
        <f>'HV PO pr.'!D11</f>
        <v>149837</v>
      </c>
      <c r="E10" s="33">
        <f>'HV PO pr.'!E11</f>
        <v>0</v>
      </c>
      <c r="F10" s="33">
        <f>'HV PO pr.'!F11</f>
        <v>149837</v>
      </c>
      <c r="G10" s="33">
        <f>'HV PO pr.'!G11</f>
        <v>80550</v>
      </c>
      <c r="H10" s="33">
        <f>'HV PO pr.'!H11</f>
        <v>0</v>
      </c>
      <c r="I10" s="33">
        <f>'HV PO pr.'!I11</f>
        <v>80550</v>
      </c>
      <c r="J10" s="33">
        <f>'HV PO pr.'!J11</f>
        <v>0</v>
      </c>
      <c r="K10" s="33">
        <f>'HV PO pr.'!K11</f>
        <v>0</v>
      </c>
      <c r="L10" s="33">
        <f>'HV PO pr.'!L11</f>
        <v>0</v>
      </c>
      <c r="M10" s="33">
        <f>'HV PO pr.'!M11</f>
        <v>9485</v>
      </c>
    </row>
    <row r="11" spans="1:13" ht="13.5" thickBot="1" x14ac:dyDescent="0.25">
      <c r="A11" s="34" t="str">
        <f>'HV PO pr.'!A12</f>
        <v>SRC</v>
      </c>
      <c r="B11" s="35">
        <f>'HV PO pr.'!B12</f>
        <v>251328</v>
      </c>
      <c r="C11" s="35" t="e">
        <f>'HV PO pr.'!C12</f>
        <v>#REF!</v>
      </c>
      <c r="D11" s="35">
        <f>'HV PO pr.'!D12</f>
        <v>18311</v>
      </c>
      <c r="E11" s="35">
        <f>'HV PO pr.'!E12</f>
        <v>0</v>
      </c>
      <c r="F11" s="35">
        <f>'HV PO pr.'!F12</f>
        <v>18311</v>
      </c>
      <c r="G11" s="35">
        <f>'HV PO pr.'!G12</f>
        <v>37400</v>
      </c>
      <c r="H11" s="35">
        <f>'HV PO pr.'!H12</f>
        <v>0</v>
      </c>
      <c r="I11" s="35">
        <f>'HV PO pr.'!I12</f>
        <v>37400</v>
      </c>
      <c r="J11" s="35">
        <f>'HV PO pr.'!J12</f>
        <v>14497</v>
      </c>
      <c r="K11" s="35">
        <f>'HV PO pr.'!K12</f>
        <v>0</v>
      </c>
      <c r="L11" s="35">
        <f>'HV PO pr.'!L12</f>
        <v>14497</v>
      </c>
      <c r="M11" s="35">
        <f>'HV PO pr.'!M12</f>
        <v>70906</v>
      </c>
    </row>
    <row r="12" spans="1:13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13" x14ac:dyDescent="0.2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</row>
  </sheetData>
  <sheetProtection password="E149" sheet="1" objects="1" scenarios="1"/>
  <dataConsolidate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/>
  </sheetPr>
  <dimension ref="A1:AO920"/>
  <sheetViews>
    <sheetView showGridLines="0" showRowColHeaders="0" zoomScale="130" zoomScaleNormal="130" workbookViewId="0">
      <pane xSplit="1" topLeftCell="B1" activePane="topRight" state="frozen"/>
      <selection pane="topRight" activeCell="D8" sqref="D8"/>
    </sheetView>
  </sheetViews>
  <sheetFormatPr defaultColWidth="9.140625" defaultRowHeight="12.75" x14ac:dyDescent="0.2"/>
  <cols>
    <col min="1" max="1" width="8.28515625" style="21" customWidth="1"/>
    <col min="2" max="2" width="11.85546875" style="21" bestFit="1" customWidth="1"/>
    <col min="3" max="16" width="10.7109375" style="21" customWidth="1"/>
    <col min="17" max="17" width="10.42578125" style="21" bestFit="1" customWidth="1"/>
    <col min="18" max="16384" width="9.140625" style="21"/>
  </cols>
  <sheetData>
    <row r="1" spans="1:4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</row>
    <row r="2" spans="1:4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</row>
    <row r="3" spans="1:41" ht="15.75" x14ac:dyDescent="0.2">
      <c r="A3" s="14"/>
      <c r="B3" s="14"/>
      <c r="C3" s="14"/>
      <c r="D3" s="37" t="s">
        <v>43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</row>
    <row r="4" spans="1:41" ht="15.75" x14ac:dyDescent="0.2">
      <c r="A4" s="14"/>
      <c r="B4" s="14"/>
      <c r="C4" s="14"/>
      <c r="D4" s="37" t="s">
        <v>68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</row>
    <row r="5" spans="1:4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</row>
    <row r="6" spans="1:41" x14ac:dyDescent="0.2">
      <c r="A6" s="39"/>
      <c r="B6" s="39" t="s">
        <v>28</v>
      </c>
      <c r="C6" s="40" t="s">
        <v>64</v>
      </c>
      <c r="D6" s="41"/>
      <c r="E6" s="42" t="s">
        <v>29</v>
      </c>
      <c r="F6" s="43"/>
      <c r="G6" s="41"/>
      <c r="H6" s="42" t="s">
        <v>27</v>
      </c>
      <c r="I6" s="43"/>
      <c r="J6" s="44"/>
      <c r="K6" s="42" t="s">
        <v>55</v>
      </c>
      <c r="L6" s="43"/>
      <c r="M6" s="45" t="s">
        <v>42</v>
      </c>
      <c r="N6" s="16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</row>
    <row r="7" spans="1:41" ht="13.5" thickBot="1" x14ac:dyDescent="0.25">
      <c r="A7" s="17" t="s">
        <v>66</v>
      </c>
      <c r="B7" s="17" t="s">
        <v>33</v>
      </c>
      <c r="C7" s="7" t="s">
        <v>33</v>
      </c>
      <c r="D7" s="4" t="s">
        <v>63</v>
      </c>
      <c r="E7" s="5" t="s">
        <v>56</v>
      </c>
      <c r="F7" s="6" t="s">
        <v>34</v>
      </c>
      <c r="G7" s="4" t="s">
        <v>63</v>
      </c>
      <c r="H7" s="5" t="s">
        <v>56</v>
      </c>
      <c r="I7" s="6" t="s">
        <v>34</v>
      </c>
      <c r="J7" s="4" t="s">
        <v>63</v>
      </c>
      <c r="K7" s="5" t="s">
        <v>56</v>
      </c>
      <c r="L7" s="6" t="s">
        <v>34</v>
      </c>
      <c r="M7" s="18" t="s">
        <v>63</v>
      </c>
      <c r="N7" s="16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</row>
    <row r="8" spans="1:41" ht="13.5" thickTop="1" x14ac:dyDescent="0.2">
      <c r="A8" s="46" t="s">
        <v>31</v>
      </c>
      <c r="B8" s="69">
        <v>-36028</v>
      </c>
      <c r="C8" s="48" t="e">
        <f>#REF!</f>
        <v>#REF!</v>
      </c>
      <c r="D8" s="63">
        <v>979169</v>
      </c>
      <c r="E8" s="59"/>
      <c r="F8" s="47">
        <f>D8+E8</f>
        <v>979169</v>
      </c>
      <c r="G8" s="63">
        <v>2000</v>
      </c>
      <c r="H8" s="59"/>
      <c r="I8" s="47">
        <f>G8+H8</f>
        <v>2000</v>
      </c>
      <c r="J8" s="59">
        <v>0</v>
      </c>
      <c r="K8" s="59"/>
      <c r="L8" s="47">
        <f>J8+K8</f>
        <v>0</v>
      </c>
      <c r="M8" s="61">
        <v>286574</v>
      </c>
      <c r="N8" s="49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</row>
    <row r="9" spans="1:41" x14ac:dyDescent="0.2">
      <c r="A9" s="50" t="s">
        <v>30</v>
      </c>
      <c r="B9" s="70">
        <v>125975</v>
      </c>
      <c r="C9" s="52" t="e">
        <f>#REF!</f>
        <v>#REF!</v>
      </c>
      <c r="D9" s="64">
        <v>333468</v>
      </c>
      <c r="E9" s="60"/>
      <c r="F9" s="51">
        <f>D9+E9</f>
        <v>333468</v>
      </c>
      <c r="G9" s="64">
        <v>39383</v>
      </c>
      <c r="H9" s="60"/>
      <c r="I9" s="51">
        <f>G9+H9</f>
        <v>39383</v>
      </c>
      <c r="J9" s="60">
        <v>706</v>
      </c>
      <c r="K9" s="60"/>
      <c r="L9" s="51">
        <f>J9+K9</f>
        <v>706</v>
      </c>
      <c r="M9" s="62">
        <v>22820</v>
      </c>
      <c r="N9" s="49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</row>
    <row r="10" spans="1:41" x14ac:dyDescent="0.2">
      <c r="A10" s="46" t="s">
        <v>11</v>
      </c>
      <c r="B10" s="69">
        <v>2600</v>
      </c>
      <c r="C10" s="47" t="e">
        <f>#REF!</f>
        <v>#REF!</v>
      </c>
      <c r="D10" s="63">
        <v>360130</v>
      </c>
      <c r="E10" s="59"/>
      <c r="F10" s="47">
        <f>D10+E10</f>
        <v>360130</v>
      </c>
      <c r="G10" s="63">
        <v>45340</v>
      </c>
      <c r="H10" s="59"/>
      <c r="I10" s="47">
        <f>G10+H10</f>
        <v>45340</v>
      </c>
      <c r="J10" s="59">
        <v>0</v>
      </c>
      <c r="K10" s="59"/>
      <c r="L10" s="47">
        <f>J10+K10</f>
        <v>0</v>
      </c>
      <c r="M10" s="61">
        <v>108572</v>
      </c>
      <c r="N10" s="49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</row>
    <row r="11" spans="1:41" x14ac:dyDescent="0.2">
      <c r="A11" s="50" t="s">
        <v>12</v>
      </c>
      <c r="B11" s="70">
        <v>218622</v>
      </c>
      <c r="C11" s="51" t="e">
        <f>#REF!</f>
        <v>#REF!</v>
      </c>
      <c r="D11" s="64">
        <v>149837</v>
      </c>
      <c r="E11" s="60"/>
      <c r="F11" s="51">
        <f>D11+E11</f>
        <v>149837</v>
      </c>
      <c r="G11" s="64">
        <v>80550</v>
      </c>
      <c r="H11" s="60"/>
      <c r="I11" s="51">
        <f>G11+H11</f>
        <v>80550</v>
      </c>
      <c r="J11" s="60">
        <v>0</v>
      </c>
      <c r="K11" s="60"/>
      <c r="L11" s="51">
        <f>J11+K11</f>
        <v>0</v>
      </c>
      <c r="M11" s="62">
        <v>9485</v>
      </c>
      <c r="N11" s="49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</row>
    <row r="12" spans="1:41" x14ac:dyDescent="0.2">
      <c r="A12" s="53" t="s">
        <v>13</v>
      </c>
      <c r="B12" s="71">
        <v>251328</v>
      </c>
      <c r="C12" s="54" t="e">
        <f>#REF!</f>
        <v>#REF!</v>
      </c>
      <c r="D12" s="65">
        <v>18311</v>
      </c>
      <c r="E12" s="66"/>
      <c r="F12" s="54">
        <f>D12+E12</f>
        <v>18311</v>
      </c>
      <c r="G12" s="67">
        <v>37400</v>
      </c>
      <c r="H12" s="66"/>
      <c r="I12" s="54">
        <f>G12+H12</f>
        <v>37400</v>
      </c>
      <c r="J12" s="66">
        <v>14497</v>
      </c>
      <c r="K12" s="66"/>
      <c r="L12" s="54">
        <f>J12+K12</f>
        <v>14497</v>
      </c>
      <c r="M12" s="68">
        <v>70906</v>
      </c>
      <c r="N12" s="49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</row>
    <row r="13" spans="1:41" x14ac:dyDescent="0.2">
      <c r="A13" s="56"/>
      <c r="B13" s="57">
        <f>SUM(B8:B12)</f>
        <v>562497</v>
      </c>
      <c r="C13" s="55" t="e">
        <f>SUM(C8:C12)</f>
        <v>#REF!</v>
      </c>
      <c r="D13" s="13"/>
      <c r="E13" s="8"/>
      <c r="F13" s="8"/>
      <c r="G13" s="8"/>
      <c r="H13" s="8"/>
      <c r="I13" s="8"/>
      <c r="J13" s="8"/>
      <c r="K13" s="8"/>
      <c r="L13" s="8"/>
      <c r="M13" s="8"/>
      <c r="N13" s="14"/>
      <c r="O13" s="14"/>
      <c r="P13" s="15"/>
      <c r="Q13" s="16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</row>
    <row r="14" spans="1:4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14"/>
      <c r="O14" s="14"/>
      <c r="P14" s="15"/>
      <c r="Q14" s="1"/>
      <c r="R14" s="16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</row>
    <row r="16" spans="1:4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</row>
    <row r="17" spans="1:4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</row>
    <row r="18" spans="1:4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</row>
    <row r="23" spans="1:4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</row>
    <row r="24" spans="1:4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</row>
    <row r="25" spans="1:4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</row>
    <row r="26" spans="1:4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</row>
    <row r="27" spans="1:4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</row>
    <row r="28" spans="1:4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</row>
    <row r="29" spans="1:4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</row>
    <row r="30" spans="1:4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</row>
    <row r="31" spans="1:4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</row>
    <row r="32" spans="1:4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</row>
    <row r="33" spans="1:4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</row>
    <row r="34" spans="1:4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</row>
    <row r="35" spans="1:41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</row>
    <row r="36" spans="1:4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</row>
    <row r="37" spans="1:4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</row>
    <row r="38" spans="1:4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</row>
    <row r="39" spans="1:4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</row>
    <row r="40" spans="1:4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</row>
    <row r="41" spans="1:4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</row>
    <row r="42" spans="1:4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</row>
    <row r="43" spans="1:4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</row>
    <row r="44" spans="1:4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</row>
    <row r="45" spans="1:4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</row>
    <row r="46" spans="1:4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</row>
    <row r="47" spans="1:4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</row>
    <row r="48" spans="1:4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</row>
    <row r="49" spans="1:4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</row>
    <row r="50" spans="1:4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</row>
    <row r="51" spans="1:4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</row>
    <row r="52" spans="1:4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</row>
    <row r="53" spans="1:4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</row>
    <row r="54" spans="1:4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</row>
    <row r="55" spans="1:4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</row>
    <row r="56" spans="1:4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</row>
    <row r="57" spans="1:4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</row>
    <row r="58" spans="1:4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</row>
    <row r="59" spans="1:4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</row>
    <row r="60" spans="1:4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</row>
    <row r="61" spans="1:4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</row>
    <row r="62" spans="1:4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</row>
    <row r="63" spans="1:4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</row>
    <row r="64" spans="1:4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</row>
    <row r="65" spans="1:4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</row>
    <row r="66" spans="1:4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</row>
    <row r="67" spans="1:4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</row>
    <row r="68" spans="1:4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</row>
    <row r="69" spans="1:4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</row>
    <row r="70" spans="1:4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</row>
    <row r="71" spans="1:4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</row>
    <row r="72" spans="1:4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</row>
    <row r="73" spans="1:4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</row>
    <row r="74" spans="1:4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</row>
    <row r="75" spans="1:4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</row>
    <row r="76" spans="1:4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</row>
    <row r="77" spans="1:4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</row>
    <row r="78" spans="1:4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</row>
    <row r="79" spans="1:4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</row>
    <row r="80" spans="1:4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</row>
    <row r="81" spans="1:4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</row>
    <row r="82" spans="1:4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</row>
    <row r="83" spans="1:4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</row>
    <row r="84" spans="1:4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</row>
    <row r="85" spans="1:4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</row>
    <row r="86" spans="1:4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</row>
    <row r="87" spans="1:4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</row>
    <row r="88" spans="1:4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</row>
    <row r="89" spans="1:4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</row>
    <row r="90" spans="1:4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</row>
    <row r="91" spans="1:4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</row>
    <row r="92" spans="1:4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</row>
    <row r="93" spans="1:4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</row>
    <row r="94" spans="1:4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</row>
    <row r="95" spans="1:4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</row>
    <row r="96" spans="1:4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</row>
    <row r="97" spans="1:4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</row>
    <row r="98" spans="1:4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</row>
    <row r="99" spans="1:4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</row>
    <row r="100" spans="1:4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</row>
    <row r="101" spans="1:4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</row>
    <row r="102" spans="1:4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</row>
    <row r="103" spans="1:4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</row>
    <row r="104" spans="1:4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</row>
    <row r="105" spans="1:41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</row>
    <row r="106" spans="1:41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</row>
    <row r="107" spans="1:41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</row>
    <row r="108" spans="1:41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</row>
    <row r="109" spans="1:41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</row>
    <row r="110" spans="1:41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</row>
    <row r="111" spans="1:41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</row>
    <row r="112" spans="1:41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</row>
    <row r="113" spans="1:41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</row>
    <row r="114" spans="1:41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</row>
    <row r="115" spans="1:41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</row>
    <row r="116" spans="1:41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</row>
    <row r="117" spans="1:41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</row>
    <row r="118" spans="1:41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</row>
    <row r="119" spans="1:41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</row>
    <row r="120" spans="1:41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</row>
    <row r="121" spans="1:41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</row>
    <row r="122" spans="1:41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</row>
    <row r="123" spans="1:41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</row>
    <row r="124" spans="1:41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</row>
    <row r="125" spans="1:41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</row>
    <row r="126" spans="1:41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</row>
    <row r="127" spans="1:41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</row>
    <row r="128" spans="1:41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</row>
    <row r="129" spans="1:41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</row>
    <row r="130" spans="1:41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</row>
    <row r="131" spans="1:41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</row>
    <row r="132" spans="1:41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</row>
    <row r="133" spans="1:41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</row>
    <row r="134" spans="1:41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</row>
    <row r="135" spans="1:41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</row>
    <row r="136" spans="1:41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</row>
    <row r="137" spans="1:41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</row>
    <row r="138" spans="1:41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</row>
    <row r="139" spans="1:41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</row>
    <row r="140" spans="1:41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</row>
    <row r="141" spans="1:41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</row>
    <row r="142" spans="1:41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</row>
    <row r="143" spans="1:41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</row>
    <row r="144" spans="1:41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</row>
    <row r="145" spans="1:41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</row>
    <row r="146" spans="1:41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</row>
    <row r="147" spans="1:41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</row>
    <row r="148" spans="1:41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</row>
    <row r="149" spans="1:41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</row>
    <row r="150" spans="1:41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</row>
    <row r="151" spans="1:41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</row>
    <row r="152" spans="1:41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</row>
    <row r="153" spans="1:41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</row>
    <row r="154" spans="1:41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</row>
    <row r="155" spans="1:41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</row>
    <row r="156" spans="1:41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</row>
    <row r="157" spans="1:41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</row>
    <row r="158" spans="1:41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</row>
    <row r="159" spans="1:41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</row>
    <row r="160" spans="1:41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</row>
    <row r="161" spans="1:41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</row>
    <row r="162" spans="1:41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</row>
    <row r="163" spans="1:41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</row>
    <row r="164" spans="1:41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</row>
    <row r="165" spans="1:41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</row>
    <row r="166" spans="1:41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</row>
    <row r="167" spans="1:41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</row>
    <row r="168" spans="1:41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</row>
    <row r="169" spans="1:41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</row>
    <row r="170" spans="1:41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</row>
    <row r="171" spans="1:41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</row>
    <row r="172" spans="1:41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</row>
    <row r="173" spans="1:41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</row>
    <row r="174" spans="1:41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</row>
    <row r="175" spans="1:41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</row>
    <row r="176" spans="1:41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</row>
    <row r="177" spans="1:41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</row>
    <row r="178" spans="1:41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</row>
    <row r="179" spans="1:41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</row>
    <row r="180" spans="1:41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</row>
    <row r="181" spans="1:41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</row>
    <row r="182" spans="1:41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</row>
    <row r="183" spans="1:41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</row>
    <row r="184" spans="1:41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</row>
    <row r="185" spans="1:41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</row>
    <row r="186" spans="1:41" x14ac:dyDescent="0.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</row>
    <row r="187" spans="1:41" x14ac:dyDescent="0.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</row>
    <row r="188" spans="1:41" x14ac:dyDescent="0.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</row>
    <row r="189" spans="1:41" x14ac:dyDescent="0.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</row>
    <row r="190" spans="1:41" x14ac:dyDescent="0.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</row>
    <row r="191" spans="1:41" x14ac:dyDescent="0.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</row>
    <row r="192" spans="1:41" x14ac:dyDescent="0.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</row>
    <row r="193" spans="1:41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</row>
    <row r="194" spans="1:41" x14ac:dyDescent="0.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</row>
    <row r="195" spans="1:41" x14ac:dyDescent="0.2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</row>
    <row r="196" spans="1:41" x14ac:dyDescent="0.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</row>
    <row r="197" spans="1:41" x14ac:dyDescent="0.2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</row>
    <row r="198" spans="1:41" x14ac:dyDescent="0.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</row>
    <row r="199" spans="1:41" x14ac:dyDescent="0.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</row>
    <row r="200" spans="1:41" x14ac:dyDescent="0.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</row>
    <row r="201" spans="1:41" x14ac:dyDescent="0.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</row>
    <row r="202" spans="1:41" x14ac:dyDescent="0.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</row>
    <row r="203" spans="1:41" x14ac:dyDescent="0.2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</row>
    <row r="204" spans="1:41" x14ac:dyDescent="0.2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</row>
    <row r="205" spans="1:41" x14ac:dyDescent="0.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</row>
    <row r="206" spans="1:41" x14ac:dyDescent="0.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</row>
    <row r="207" spans="1:41" x14ac:dyDescent="0.2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</row>
    <row r="208" spans="1:41" x14ac:dyDescent="0.2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</row>
    <row r="209" spans="1:41" x14ac:dyDescent="0.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</row>
    <row r="210" spans="1:41" x14ac:dyDescent="0.2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</row>
    <row r="211" spans="1:41" x14ac:dyDescent="0.2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</row>
    <row r="212" spans="1:41" x14ac:dyDescent="0.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</row>
    <row r="213" spans="1:41" x14ac:dyDescent="0.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</row>
    <row r="214" spans="1:41" x14ac:dyDescent="0.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</row>
    <row r="215" spans="1:41" x14ac:dyDescent="0.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</row>
    <row r="216" spans="1:41" x14ac:dyDescent="0.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</row>
    <row r="217" spans="1:41" x14ac:dyDescent="0.2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</row>
    <row r="218" spans="1:41" x14ac:dyDescent="0.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</row>
    <row r="219" spans="1:41" x14ac:dyDescent="0.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</row>
    <row r="220" spans="1:41" x14ac:dyDescent="0.2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</row>
    <row r="221" spans="1:41" x14ac:dyDescent="0.2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</row>
    <row r="222" spans="1:41" x14ac:dyDescent="0.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</row>
    <row r="223" spans="1:41" x14ac:dyDescent="0.2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</row>
    <row r="224" spans="1:41" x14ac:dyDescent="0.2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</row>
    <row r="225" spans="1:41" x14ac:dyDescent="0.2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</row>
    <row r="226" spans="1:41" x14ac:dyDescent="0.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</row>
    <row r="227" spans="1:41" x14ac:dyDescent="0.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</row>
    <row r="228" spans="1:41" x14ac:dyDescent="0.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</row>
    <row r="229" spans="1:41" x14ac:dyDescent="0.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</row>
    <row r="230" spans="1:41" x14ac:dyDescent="0.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</row>
    <row r="231" spans="1:41" x14ac:dyDescent="0.2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</row>
    <row r="232" spans="1:41" x14ac:dyDescent="0.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</row>
    <row r="233" spans="1:41" x14ac:dyDescent="0.2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</row>
    <row r="234" spans="1:41" x14ac:dyDescent="0.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</row>
    <row r="235" spans="1:41" x14ac:dyDescent="0.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</row>
    <row r="236" spans="1:41" x14ac:dyDescent="0.2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</row>
    <row r="237" spans="1:41" x14ac:dyDescent="0.2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</row>
    <row r="238" spans="1:41" x14ac:dyDescent="0.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</row>
    <row r="239" spans="1:41" x14ac:dyDescent="0.2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</row>
    <row r="240" spans="1:41" x14ac:dyDescent="0.2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</row>
    <row r="241" spans="1:41" x14ac:dyDescent="0.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</row>
    <row r="242" spans="1:41" x14ac:dyDescent="0.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</row>
    <row r="243" spans="1:41" x14ac:dyDescent="0.2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</row>
    <row r="244" spans="1:41" x14ac:dyDescent="0.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</row>
    <row r="245" spans="1:41" x14ac:dyDescent="0.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</row>
    <row r="246" spans="1:41" x14ac:dyDescent="0.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</row>
    <row r="247" spans="1:41" x14ac:dyDescent="0.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</row>
    <row r="248" spans="1:41" x14ac:dyDescent="0.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</row>
    <row r="249" spans="1:41" x14ac:dyDescent="0.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</row>
    <row r="250" spans="1:41" x14ac:dyDescent="0.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</row>
    <row r="251" spans="1:41" x14ac:dyDescent="0.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</row>
    <row r="252" spans="1:41" x14ac:dyDescent="0.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</row>
    <row r="253" spans="1:41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</row>
    <row r="254" spans="1:41" x14ac:dyDescent="0.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</row>
    <row r="255" spans="1:41" x14ac:dyDescent="0.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</row>
    <row r="256" spans="1:41" x14ac:dyDescent="0.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</row>
    <row r="257" spans="1:41" x14ac:dyDescent="0.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</row>
    <row r="258" spans="1:41" x14ac:dyDescent="0.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</row>
    <row r="259" spans="1:41" x14ac:dyDescent="0.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</row>
    <row r="260" spans="1:41" x14ac:dyDescent="0.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</row>
    <row r="261" spans="1:41" x14ac:dyDescent="0.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</row>
    <row r="262" spans="1:41" x14ac:dyDescent="0.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</row>
    <row r="263" spans="1:41" x14ac:dyDescent="0.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</row>
    <row r="264" spans="1:41" x14ac:dyDescent="0.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</row>
    <row r="265" spans="1:41" x14ac:dyDescent="0.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</row>
    <row r="266" spans="1:41" x14ac:dyDescent="0.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</row>
    <row r="267" spans="1:41" x14ac:dyDescent="0.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</row>
    <row r="268" spans="1:41" x14ac:dyDescent="0.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</row>
    <row r="269" spans="1:41" x14ac:dyDescent="0.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</row>
    <row r="270" spans="1:41" x14ac:dyDescent="0.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</row>
    <row r="271" spans="1:41" x14ac:dyDescent="0.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</row>
    <row r="272" spans="1:41" x14ac:dyDescent="0.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</row>
    <row r="273" spans="1:41" x14ac:dyDescent="0.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</row>
    <row r="274" spans="1:41" x14ac:dyDescent="0.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</row>
    <row r="275" spans="1:41" x14ac:dyDescent="0.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</row>
    <row r="276" spans="1:41" x14ac:dyDescent="0.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</row>
    <row r="277" spans="1:41" x14ac:dyDescent="0.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</row>
    <row r="278" spans="1:41" x14ac:dyDescent="0.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</row>
    <row r="279" spans="1:41" x14ac:dyDescent="0.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</row>
    <row r="280" spans="1:41" x14ac:dyDescent="0.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</row>
    <row r="281" spans="1:41" x14ac:dyDescent="0.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</row>
    <row r="282" spans="1:41" x14ac:dyDescent="0.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</row>
    <row r="283" spans="1:41" x14ac:dyDescent="0.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</row>
    <row r="284" spans="1:41" x14ac:dyDescent="0.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</row>
    <row r="285" spans="1:41" x14ac:dyDescent="0.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</row>
    <row r="286" spans="1:41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</row>
    <row r="287" spans="1:41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</row>
    <row r="288" spans="1:41" x14ac:dyDescent="0.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</row>
    <row r="289" spans="1:41" x14ac:dyDescent="0.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</row>
    <row r="290" spans="1:41" x14ac:dyDescent="0.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</row>
    <row r="291" spans="1:41" x14ac:dyDescent="0.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</row>
    <row r="292" spans="1:41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</row>
    <row r="293" spans="1:41" x14ac:dyDescent="0.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</row>
    <row r="294" spans="1:41" x14ac:dyDescent="0.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</row>
    <row r="295" spans="1:41" x14ac:dyDescent="0.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</row>
    <row r="296" spans="1:41" x14ac:dyDescent="0.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</row>
    <row r="297" spans="1:41" x14ac:dyDescent="0.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</row>
    <row r="298" spans="1:41" x14ac:dyDescent="0.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</row>
    <row r="299" spans="1:41" x14ac:dyDescent="0.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</row>
    <row r="300" spans="1:41" x14ac:dyDescent="0.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</row>
    <row r="301" spans="1:41" x14ac:dyDescent="0.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</row>
    <row r="302" spans="1:41" x14ac:dyDescent="0.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</row>
    <row r="303" spans="1:41" x14ac:dyDescent="0.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</row>
    <row r="304" spans="1:41" x14ac:dyDescent="0.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</row>
    <row r="305" spans="1:41" x14ac:dyDescent="0.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</row>
    <row r="306" spans="1:41" x14ac:dyDescent="0.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</row>
    <row r="307" spans="1:41" x14ac:dyDescent="0.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</row>
    <row r="308" spans="1:41" x14ac:dyDescent="0.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</row>
    <row r="309" spans="1:41" x14ac:dyDescent="0.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</row>
    <row r="310" spans="1:41" x14ac:dyDescent="0.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</row>
    <row r="311" spans="1:41" x14ac:dyDescent="0.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</row>
    <row r="312" spans="1:41" x14ac:dyDescent="0.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</row>
    <row r="313" spans="1:41" x14ac:dyDescent="0.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</row>
    <row r="314" spans="1:41" x14ac:dyDescent="0.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</row>
    <row r="315" spans="1:41" x14ac:dyDescent="0.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</row>
    <row r="316" spans="1:41" x14ac:dyDescent="0.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</row>
    <row r="317" spans="1:41" x14ac:dyDescent="0.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</row>
    <row r="318" spans="1:41" x14ac:dyDescent="0.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</row>
    <row r="319" spans="1:41" x14ac:dyDescent="0.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</row>
    <row r="320" spans="1:41" x14ac:dyDescent="0.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</row>
    <row r="321" spans="1:41" x14ac:dyDescent="0.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</row>
    <row r="322" spans="1:41" x14ac:dyDescent="0.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</row>
    <row r="323" spans="1:41" x14ac:dyDescent="0.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</row>
    <row r="324" spans="1:41" x14ac:dyDescent="0.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</row>
    <row r="325" spans="1:41" x14ac:dyDescent="0.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</row>
    <row r="326" spans="1:41" x14ac:dyDescent="0.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</row>
    <row r="327" spans="1:41" x14ac:dyDescent="0.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</row>
    <row r="328" spans="1:41" x14ac:dyDescent="0.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</row>
    <row r="329" spans="1:41" x14ac:dyDescent="0.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</row>
    <row r="330" spans="1:41" x14ac:dyDescent="0.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</row>
    <row r="331" spans="1:41" x14ac:dyDescent="0.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</row>
    <row r="332" spans="1:41" x14ac:dyDescent="0.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</row>
    <row r="333" spans="1:41" x14ac:dyDescent="0.2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</row>
    <row r="334" spans="1:41" x14ac:dyDescent="0.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</row>
    <row r="335" spans="1:41" x14ac:dyDescent="0.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</row>
    <row r="336" spans="1:41" x14ac:dyDescent="0.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</row>
    <row r="337" spans="1:41" x14ac:dyDescent="0.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</row>
    <row r="338" spans="1:41" x14ac:dyDescent="0.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</row>
    <row r="339" spans="1:41" x14ac:dyDescent="0.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</row>
    <row r="340" spans="1:41" x14ac:dyDescent="0.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</row>
    <row r="341" spans="1:41" x14ac:dyDescent="0.2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</row>
    <row r="342" spans="1:41" x14ac:dyDescent="0.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</row>
    <row r="343" spans="1:41" x14ac:dyDescent="0.2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</row>
    <row r="344" spans="1:41" x14ac:dyDescent="0.2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</row>
    <row r="345" spans="1:41" x14ac:dyDescent="0.2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</row>
    <row r="346" spans="1:41" x14ac:dyDescent="0.2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</row>
    <row r="347" spans="1:41" x14ac:dyDescent="0.2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</row>
    <row r="348" spans="1:41" x14ac:dyDescent="0.2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</row>
    <row r="349" spans="1:41" x14ac:dyDescent="0.2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</row>
    <row r="350" spans="1:41" x14ac:dyDescent="0.2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</row>
    <row r="351" spans="1:41" x14ac:dyDescent="0.2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</row>
    <row r="352" spans="1:41" x14ac:dyDescent="0.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</row>
    <row r="353" spans="1:41" x14ac:dyDescent="0.2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</row>
    <row r="354" spans="1:41" x14ac:dyDescent="0.2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</row>
    <row r="355" spans="1:41" x14ac:dyDescent="0.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</row>
    <row r="356" spans="1:41" x14ac:dyDescent="0.2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</row>
    <row r="357" spans="1:41" x14ac:dyDescent="0.2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</row>
    <row r="358" spans="1:41" x14ac:dyDescent="0.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</row>
    <row r="359" spans="1:41" x14ac:dyDescent="0.2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</row>
    <row r="360" spans="1:41" x14ac:dyDescent="0.2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</row>
    <row r="361" spans="1:41" x14ac:dyDescent="0.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</row>
    <row r="362" spans="1:41" x14ac:dyDescent="0.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</row>
    <row r="363" spans="1:41" x14ac:dyDescent="0.2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</row>
    <row r="364" spans="1:41" x14ac:dyDescent="0.2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</row>
    <row r="365" spans="1:41" x14ac:dyDescent="0.2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</row>
    <row r="366" spans="1:41" x14ac:dyDescent="0.2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</row>
    <row r="367" spans="1:41" x14ac:dyDescent="0.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</row>
    <row r="368" spans="1:41" x14ac:dyDescent="0.2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</row>
    <row r="369" spans="1:41" x14ac:dyDescent="0.2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</row>
    <row r="370" spans="1:41" x14ac:dyDescent="0.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</row>
    <row r="371" spans="1:41" x14ac:dyDescent="0.2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</row>
    <row r="372" spans="1:41" x14ac:dyDescent="0.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</row>
    <row r="373" spans="1:41" x14ac:dyDescent="0.2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</row>
    <row r="374" spans="1:41" x14ac:dyDescent="0.2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</row>
    <row r="375" spans="1:41" x14ac:dyDescent="0.2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</row>
    <row r="376" spans="1:41" x14ac:dyDescent="0.2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</row>
    <row r="377" spans="1:41" x14ac:dyDescent="0.2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</row>
    <row r="378" spans="1:41" x14ac:dyDescent="0.2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</row>
    <row r="379" spans="1:41" x14ac:dyDescent="0.2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</row>
    <row r="380" spans="1:41" x14ac:dyDescent="0.2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</row>
    <row r="381" spans="1:41" x14ac:dyDescent="0.2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</row>
    <row r="382" spans="1:41" x14ac:dyDescent="0.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</row>
    <row r="383" spans="1:41" x14ac:dyDescent="0.2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</row>
    <row r="384" spans="1:41" x14ac:dyDescent="0.2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</row>
    <row r="385" spans="1:41" x14ac:dyDescent="0.2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</row>
    <row r="386" spans="1:41" x14ac:dyDescent="0.2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</row>
    <row r="387" spans="1:41" x14ac:dyDescent="0.2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</row>
    <row r="388" spans="1:41" x14ac:dyDescent="0.2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</row>
    <row r="389" spans="1:41" x14ac:dyDescent="0.2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</row>
    <row r="390" spans="1:41" x14ac:dyDescent="0.2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</row>
    <row r="391" spans="1:41" x14ac:dyDescent="0.2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</row>
    <row r="392" spans="1:41" x14ac:dyDescent="0.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</row>
    <row r="393" spans="1:41" x14ac:dyDescent="0.2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</row>
    <row r="394" spans="1:41" x14ac:dyDescent="0.2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</row>
    <row r="395" spans="1:41" x14ac:dyDescent="0.2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</row>
    <row r="396" spans="1:41" x14ac:dyDescent="0.2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</row>
    <row r="397" spans="1:41" x14ac:dyDescent="0.2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</row>
    <row r="398" spans="1:41" x14ac:dyDescent="0.2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</row>
    <row r="399" spans="1:41" x14ac:dyDescent="0.2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</row>
    <row r="400" spans="1:41" x14ac:dyDescent="0.2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</row>
    <row r="401" spans="1:41" x14ac:dyDescent="0.2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</row>
    <row r="402" spans="1:41" x14ac:dyDescent="0.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</row>
    <row r="403" spans="1:41" x14ac:dyDescent="0.2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</row>
    <row r="404" spans="1:41" x14ac:dyDescent="0.2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</row>
    <row r="405" spans="1:41" x14ac:dyDescent="0.2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</row>
    <row r="406" spans="1:41" x14ac:dyDescent="0.2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</row>
    <row r="407" spans="1:41" x14ac:dyDescent="0.2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</row>
    <row r="408" spans="1:41" x14ac:dyDescent="0.2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</row>
    <row r="409" spans="1:41" x14ac:dyDescent="0.2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</row>
    <row r="410" spans="1:41" x14ac:dyDescent="0.2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</row>
    <row r="411" spans="1:41" x14ac:dyDescent="0.2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</row>
    <row r="412" spans="1:41" x14ac:dyDescent="0.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</row>
    <row r="413" spans="1:41" x14ac:dyDescent="0.2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</row>
    <row r="414" spans="1:41" x14ac:dyDescent="0.2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</row>
    <row r="415" spans="1:41" x14ac:dyDescent="0.2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</row>
    <row r="416" spans="1:41" x14ac:dyDescent="0.2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</row>
    <row r="417" spans="1:41" x14ac:dyDescent="0.2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</row>
    <row r="418" spans="1:41" x14ac:dyDescent="0.2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</row>
    <row r="419" spans="1:41" x14ac:dyDescent="0.2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</row>
    <row r="420" spans="1:41" x14ac:dyDescent="0.2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</row>
    <row r="421" spans="1:41" x14ac:dyDescent="0.2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</row>
    <row r="422" spans="1:41" x14ac:dyDescent="0.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</row>
    <row r="423" spans="1:41" x14ac:dyDescent="0.2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</row>
    <row r="424" spans="1:41" x14ac:dyDescent="0.2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</row>
    <row r="425" spans="1:41" x14ac:dyDescent="0.2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</row>
    <row r="426" spans="1:41" x14ac:dyDescent="0.2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</row>
    <row r="427" spans="1:41" x14ac:dyDescent="0.2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</row>
    <row r="428" spans="1:41" x14ac:dyDescent="0.2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</row>
    <row r="429" spans="1:41" x14ac:dyDescent="0.2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</row>
    <row r="430" spans="1:41" x14ac:dyDescent="0.2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</row>
    <row r="431" spans="1:41" x14ac:dyDescent="0.2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</row>
    <row r="432" spans="1:41" x14ac:dyDescent="0.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</row>
    <row r="433" spans="1:41" x14ac:dyDescent="0.2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</row>
    <row r="434" spans="1:41" x14ac:dyDescent="0.2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</row>
    <row r="435" spans="1:41" x14ac:dyDescent="0.2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</row>
    <row r="436" spans="1:41" x14ac:dyDescent="0.2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</row>
    <row r="437" spans="1:41" x14ac:dyDescent="0.2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</row>
    <row r="438" spans="1:41" x14ac:dyDescent="0.2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</row>
    <row r="439" spans="1:41" x14ac:dyDescent="0.2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</row>
    <row r="440" spans="1:41" x14ac:dyDescent="0.2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</row>
    <row r="441" spans="1:41" x14ac:dyDescent="0.2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</row>
    <row r="442" spans="1:41" x14ac:dyDescent="0.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</row>
    <row r="443" spans="1:41" x14ac:dyDescent="0.2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</row>
    <row r="444" spans="1:41" x14ac:dyDescent="0.2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</row>
    <row r="445" spans="1:41" x14ac:dyDescent="0.2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</row>
    <row r="446" spans="1:41" x14ac:dyDescent="0.2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</row>
    <row r="447" spans="1:41" x14ac:dyDescent="0.2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</row>
    <row r="448" spans="1:41" x14ac:dyDescent="0.2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</row>
    <row r="449" spans="1:41" x14ac:dyDescent="0.2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</row>
    <row r="450" spans="1:41" x14ac:dyDescent="0.2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</row>
    <row r="451" spans="1:41" x14ac:dyDescent="0.2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</row>
    <row r="452" spans="1:41" x14ac:dyDescent="0.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</row>
    <row r="453" spans="1:41" x14ac:dyDescent="0.2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</row>
    <row r="454" spans="1:41" x14ac:dyDescent="0.2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</row>
    <row r="455" spans="1:41" x14ac:dyDescent="0.2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</row>
    <row r="456" spans="1:41" x14ac:dyDescent="0.2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</row>
    <row r="457" spans="1:41" x14ac:dyDescent="0.2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</row>
    <row r="458" spans="1:41" x14ac:dyDescent="0.2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</row>
    <row r="459" spans="1:41" x14ac:dyDescent="0.2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</row>
    <row r="460" spans="1:41" x14ac:dyDescent="0.2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</row>
    <row r="461" spans="1:41" x14ac:dyDescent="0.2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</row>
    <row r="462" spans="1:41" x14ac:dyDescent="0.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</row>
    <row r="463" spans="1:41" x14ac:dyDescent="0.2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</row>
    <row r="464" spans="1:41" x14ac:dyDescent="0.2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</row>
    <row r="465" spans="1:41" x14ac:dyDescent="0.2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</row>
    <row r="466" spans="1:41" x14ac:dyDescent="0.2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</row>
    <row r="467" spans="1:41" x14ac:dyDescent="0.2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</row>
    <row r="468" spans="1:41" x14ac:dyDescent="0.2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</row>
    <row r="469" spans="1:41" x14ac:dyDescent="0.2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</row>
    <row r="470" spans="1:41" x14ac:dyDescent="0.2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</row>
    <row r="471" spans="1:41" x14ac:dyDescent="0.2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</row>
    <row r="472" spans="1:41" x14ac:dyDescent="0.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</row>
    <row r="473" spans="1:41" x14ac:dyDescent="0.2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</row>
    <row r="474" spans="1:41" x14ac:dyDescent="0.2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</row>
    <row r="475" spans="1:41" x14ac:dyDescent="0.2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</row>
    <row r="476" spans="1:41" x14ac:dyDescent="0.2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</row>
    <row r="477" spans="1:41" x14ac:dyDescent="0.2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</row>
    <row r="478" spans="1:41" x14ac:dyDescent="0.2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</row>
    <row r="479" spans="1:41" x14ac:dyDescent="0.2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</row>
    <row r="480" spans="1:41" x14ac:dyDescent="0.2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</row>
    <row r="481" spans="1:41" x14ac:dyDescent="0.2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</row>
    <row r="482" spans="1:41" x14ac:dyDescent="0.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</row>
    <row r="483" spans="1:41" x14ac:dyDescent="0.2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</row>
    <row r="484" spans="1:41" x14ac:dyDescent="0.2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</row>
    <row r="485" spans="1:41" x14ac:dyDescent="0.2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</row>
    <row r="486" spans="1:41" x14ac:dyDescent="0.2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</row>
    <row r="487" spans="1:41" x14ac:dyDescent="0.2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</row>
    <row r="488" spans="1:41" x14ac:dyDescent="0.2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</row>
    <row r="489" spans="1:41" x14ac:dyDescent="0.2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</row>
    <row r="490" spans="1:41" x14ac:dyDescent="0.2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</row>
    <row r="491" spans="1:41" x14ac:dyDescent="0.2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</row>
    <row r="492" spans="1:41" x14ac:dyDescent="0.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</row>
    <row r="493" spans="1:41" x14ac:dyDescent="0.2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</row>
    <row r="494" spans="1:41" x14ac:dyDescent="0.2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</row>
    <row r="495" spans="1:41" x14ac:dyDescent="0.2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</row>
    <row r="496" spans="1:41" x14ac:dyDescent="0.2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</row>
    <row r="497" spans="1:41" x14ac:dyDescent="0.2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</row>
    <row r="498" spans="1:41" x14ac:dyDescent="0.2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</row>
    <row r="499" spans="1:41" x14ac:dyDescent="0.2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</row>
    <row r="500" spans="1:41" x14ac:dyDescent="0.2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</row>
    <row r="501" spans="1:41" x14ac:dyDescent="0.2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</row>
    <row r="502" spans="1:41" x14ac:dyDescent="0.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</row>
    <row r="503" spans="1:41" x14ac:dyDescent="0.2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</row>
    <row r="504" spans="1:41" x14ac:dyDescent="0.2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</row>
    <row r="505" spans="1:41" x14ac:dyDescent="0.2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</row>
    <row r="506" spans="1:41" x14ac:dyDescent="0.2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</row>
    <row r="507" spans="1:41" x14ac:dyDescent="0.2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</row>
    <row r="508" spans="1:41" x14ac:dyDescent="0.2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</row>
    <row r="509" spans="1:41" x14ac:dyDescent="0.2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</row>
    <row r="510" spans="1:41" x14ac:dyDescent="0.2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</row>
    <row r="511" spans="1:41" x14ac:dyDescent="0.2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</row>
    <row r="512" spans="1:41" x14ac:dyDescent="0.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</row>
    <row r="513" spans="1:41" x14ac:dyDescent="0.2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</row>
    <row r="514" spans="1:41" x14ac:dyDescent="0.2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</row>
    <row r="515" spans="1:41" x14ac:dyDescent="0.2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</row>
    <row r="516" spans="1:41" x14ac:dyDescent="0.2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</row>
    <row r="517" spans="1:41" x14ac:dyDescent="0.2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</row>
    <row r="518" spans="1:41" x14ac:dyDescent="0.2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</row>
    <row r="519" spans="1:41" x14ac:dyDescent="0.2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</row>
    <row r="520" spans="1:41" x14ac:dyDescent="0.2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</row>
    <row r="521" spans="1:41" x14ac:dyDescent="0.2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</row>
    <row r="522" spans="1:41" x14ac:dyDescent="0.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</row>
    <row r="523" spans="1:41" x14ac:dyDescent="0.2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</row>
    <row r="524" spans="1:41" x14ac:dyDescent="0.2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</row>
    <row r="525" spans="1:41" x14ac:dyDescent="0.2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</row>
    <row r="526" spans="1:41" x14ac:dyDescent="0.2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</row>
    <row r="527" spans="1:41" x14ac:dyDescent="0.2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</row>
    <row r="528" spans="1:41" x14ac:dyDescent="0.2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</row>
    <row r="529" spans="1:41" x14ac:dyDescent="0.2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</row>
    <row r="530" spans="1:41" x14ac:dyDescent="0.2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</row>
    <row r="531" spans="1:41" x14ac:dyDescent="0.2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</row>
    <row r="532" spans="1:41" x14ac:dyDescent="0.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</row>
    <row r="533" spans="1:41" x14ac:dyDescent="0.2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</row>
    <row r="534" spans="1:41" x14ac:dyDescent="0.2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</row>
    <row r="535" spans="1:41" x14ac:dyDescent="0.2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</row>
    <row r="536" spans="1:41" x14ac:dyDescent="0.2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</row>
    <row r="537" spans="1:41" x14ac:dyDescent="0.2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</row>
    <row r="538" spans="1:41" x14ac:dyDescent="0.2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</row>
    <row r="539" spans="1:41" x14ac:dyDescent="0.2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</row>
    <row r="540" spans="1:41" x14ac:dyDescent="0.2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</row>
    <row r="541" spans="1:41" x14ac:dyDescent="0.2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</row>
    <row r="542" spans="1:41" x14ac:dyDescent="0.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</row>
    <row r="543" spans="1:41" x14ac:dyDescent="0.2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</row>
    <row r="544" spans="1:41" x14ac:dyDescent="0.2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</row>
    <row r="545" spans="1:41" x14ac:dyDescent="0.2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</row>
    <row r="546" spans="1:41" x14ac:dyDescent="0.2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</row>
    <row r="547" spans="1:41" x14ac:dyDescent="0.2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</row>
    <row r="548" spans="1:41" x14ac:dyDescent="0.2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</row>
    <row r="549" spans="1:41" x14ac:dyDescent="0.2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</row>
    <row r="550" spans="1:41" x14ac:dyDescent="0.2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</row>
    <row r="551" spans="1:41" x14ac:dyDescent="0.2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</row>
    <row r="552" spans="1:41" x14ac:dyDescent="0.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</row>
    <row r="553" spans="1:41" x14ac:dyDescent="0.2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</row>
    <row r="554" spans="1:41" x14ac:dyDescent="0.2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</row>
    <row r="555" spans="1:41" x14ac:dyDescent="0.2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</row>
    <row r="556" spans="1:41" x14ac:dyDescent="0.2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</row>
    <row r="557" spans="1:41" x14ac:dyDescent="0.2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</row>
    <row r="558" spans="1:41" x14ac:dyDescent="0.2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</row>
    <row r="559" spans="1:41" x14ac:dyDescent="0.2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</row>
    <row r="560" spans="1:41" x14ac:dyDescent="0.2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</row>
    <row r="561" spans="1:41" x14ac:dyDescent="0.2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</row>
    <row r="562" spans="1:41" x14ac:dyDescent="0.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</row>
    <row r="563" spans="1:41" x14ac:dyDescent="0.2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</row>
    <row r="564" spans="1:41" x14ac:dyDescent="0.2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</row>
    <row r="565" spans="1:41" x14ac:dyDescent="0.2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</row>
    <row r="566" spans="1:41" x14ac:dyDescent="0.2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</row>
    <row r="567" spans="1:41" x14ac:dyDescent="0.2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</row>
    <row r="568" spans="1:41" x14ac:dyDescent="0.2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</row>
    <row r="569" spans="1:41" x14ac:dyDescent="0.2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</row>
    <row r="570" spans="1:41" x14ac:dyDescent="0.2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</row>
    <row r="571" spans="1:41" x14ac:dyDescent="0.2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</row>
    <row r="572" spans="1:41" x14ac:dyDescent="0.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</row>
    <row r="573" spans="1:41" x14ac:dyDescent="0.2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</row>
    <row r="574" spans="1:41" x14ac:dyDescent="0.2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</row>
    <row r="575" spans="1:41" x14ac:dyDescent="0.2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</row>
    <row r="576" spans="1:41" x14ac:dyDescent="0.2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</row>
    <row r="577" spans="1:41" x14ac:dyDescent="0.2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</row>
    <row r="578" spans="1:41" x14ac:dyDescent="0.2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</row>
    <row r="579" spans="1:41" x14ac:dyDescent="0.2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</row>
    <row r="580" spans="1:41" x14ac:dyDescent="0.2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</row>
    <row r="581" spans="1:41" x14ac:dyDescent="0.2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</row>
    <row r="582" spans="1:41" x14ac:dyDescent="0.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</row>
    <row r="583" spans="1:41" x14ac:dyDescent="0.2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</row>
    <row r="584" spans="1:41" x14ac:dyDescent="0.2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</row>
    <row r="585" spans="1:41" x14ac:dyDescent="0.2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</row>
    <row r="586" spans="1:41" x14ac:dyDescent="0.2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</row>
    <row r="587" spans="1:41" x14ac:dyDescent="0.2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</row>
    <row r="588" spans="1:41" x14ac:dyDescent="0.2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</row>
    <row r="589" spans="1:41" x14ac:dyDescent="0.2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</row>
    <row r="590" spans="1:41" x14ac:dyDescent="0.2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  <c r="AO590" s="14"/>
    </row>
    <row r="591" spans="1:41" x14ac:dyDescent="0.2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</row>
    <row r="592" spans="1:41" x14ac:dyDescent="0.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</row>
    <row r="593" spans="1:41" x14ac:dyDescent="0.2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</row>
    <row r="594" spans="1:41" x14ac:dyDescent="0.2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</row>
    <row r="595" spans="1:41" x14ac:dyDescent="0.2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</row>
    <row r="596" spans="1:41" x14ac:dyDescent="0.2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/>
    </row>
    <row r="597" spans="1:41" x14ac:dyDescent="0.2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</row>
    <row r="598" spans="1:41" x14ac:dyDescent="0.2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</row>
    <row r="599" spans="1:41" x14ac:dyDescent="0.2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</row>
    <row r="600" spans="1:41" x14ac:dyDescent="0.2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</row>
    <row r="601" spans="1:41" x14ac:dyDescent="0.2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</row>
    <row r="602" spans="1:41" x14ac:dyDescent="0.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</row>
    <row r="603" spans="1:41" x14ac:dyDescent="0.2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</row>
    <row r="604" spans="1:41" x14ac:dyDescent="0.2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</row>
    <row r="605" spans="1:41" x14ac:dyDescent="0.2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</row>
    <row r="606" spans="1:41" x14ac:dyDescent="0.2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</row>
    <row r="607" spans="1:41" x14ac:dyDescent="0.2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</row>
    <row r="608" spans="1:41" x14ac:dyDescent="0.2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</row>
    <row r="609" spans="1:41" x14ac:dyDescent="0.2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</row>
    <row r="610" spans="1:41" x14ac:dyDescent="0.2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</row>
    <row r="611" spans="1:41" x14ac:dyDescent="0.2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</row>
    <row r="612" spans="1:41" x14ac:dyDescent="0.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</row>
    <row r="613" spans="1:41" x14ac:dyDescent="0.2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</row>
    <row r="614" spans="1:41" x14ac:dyDescent="0.2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</row>
    <row r="615" spans="1:41" x14ac:dyDescent="0.2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  <c r="AO615" s="14"/>
    </row>
    <row r="616" spans="1:41" x14ac:dyDescent="0.2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</row>
    <row r="617" spans="1:41" x14ac:dyDescent="0.2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/>
    </row>
    <row r="618" spans="1:41" x14ac:dyDescent="0.2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</row>
    <row r="619" spans="1:41" x14ac:dyDescent="0.2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</row>
    <row r="620" spans="1:41" x14ac:dyDescent="0.2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</row>
    <row r="621" spans="1:41" x14ac:dyDescent="0.2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</row>
    <row r="622" spans="1:41" x14ac:dyDescent="0.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  <c r="AO622" s="14"/>
    </row>
    <row r="623" spans="1:41" x14ac:dyDescent="0.2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  <c r="AO623" s="14"/>
    </row>
    <row r="624" spans="1:41" x14ac:dyDescent="0.2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  <c r="AM624" s="14"/>
      <c r="AN624" s="14"/>
      <c r="AO624" s="14"/>
    </row>
    <row r="625" spans="1:41" x14ac:dyDescent="0.2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</row>
    <row r="626" spans="1:41" x14ac:dyDescent="0.2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</row>
    <row r="627" spans="1:41" x14ac:dyDescent="0.2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</row>
    <row r="628" spans="1:41" x14ac:dyDescent="0.2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</row>
    <row r="629" spans="1:41" x14ac:dyDescent="0.2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</row>
    <row r="630" spans="1:41" x14ac:dyDescent="0.2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  <c r="AO630" s="14"/>
    </row>
    <row r="631" spans="1:41" x14ac:dyDescent="0.2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</row>
    <row r="632" spans="1:41" x14ac:dyDescent="0.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</row>
    <row r="633" spans="1:41" x14ac:dyDescent="0.2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</row>
    <row r="634" spans="1:41" x14ac:dyDescent="0.2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</row>
    <row r="635" spans="1:41" x14ac:dyDescent="0.2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</row>
    <row r="636" spans="1:41" x14ac:dyDescent="0.2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</row>
    <row r="637" spans="1:41" x14ac:dyDescent="0.2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</row>
    <row r="638" spans="1:41" x14ac:dyDescent="0.2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</row>
    <row r="639" spans="1:41" x14ac:dyDescent="0.2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</row>
    <row r="640" spans="1:41" x14ac:dyDescent="0.2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</row>
    <row r="641" spans="1:41" x14ac:dyDescent="0.2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</row>
    <row r="642" spans="1:41" x14ac:dyDescent="0.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</row>
    <row r="643" spans="1:41" x14ac:dyDescent="0.2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</row>
    <row r="644" spans="1:41" x14ac:dyDescent="0.2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</row>
    <row r="645" spans="1:41" x14ac:dyDescent="0.2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</row>
    <row r="646" spans="1:41" x14ac:dyDescent="0.2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</row>
    <row r="647" spans="1:41" x14ac:dyDescent="0.2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</row>
    <row r="648" spans="1:41" x14ac:dyDescent="0.2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</row>
    <row r="649" spans="1:41" x14ac:dyDescent="0.2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</row>
    <row r="650" spans="1:41" x14ac:dyDescent="0.2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</row>
    <row r="651" spans="1:41" x14ac:dyDescent="0.2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</row>
    <row r="652" spans="1:41" x14ac:dyDescent="0.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</row>
    <row r="653" spans="1:41" x14ac:dyDescent="0.2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</row>
    <row r="654" spans="1:41" x14ac:dyDescent="0.2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</row>
    <row r="655" spans="1:41" x14ac:dyDescent="0.2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</row>
    <row r="656" spans="1:41" x14ac:dyDescent="0.2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</row>
    <row r="657" spans="1:41" x14ac:dyDescent="0.2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</row>
    <row r="658" spans="1:41" x14ac:dyDescent="0.2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</row>
    <row r="659" spans="1:41" x14ac:dyDescent="0.2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</row>
    <row r="660" spans="1:41" x14ac:dyDescent="0.2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</row>
    <row r="661" spans="1:41" x14ac:dyDescent="0.2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</row>
    <row r="662" spans="1:41" x14ac:dyDescent="0.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</row>
    <row r="663" spans="1:41" x14ac:dyDescent="0.2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</row>
    <row r="664" spans="1:41" x14ac:dyDescent="0.2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</row>
    <row r="665" spans="1:41" x14ac:dyDescent="0.2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</row>
    <row r="666" spans="1:41" x14ac:dyDescent="0.2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</row>
    <row r="667" spans="1:41" x14ac:dyDescent="0.2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</row>
    <row r="668" spans="1:41" x14ac:dyDescent="0.2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</row>
    <row r="669" spans="1:41" x14ac:dyDescent="0.2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</row>
    <row r="670" spans="1:41" x14ac:dyDescent="0.2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</row>
    <row r="671" spans="1:41" x14ac:dyDescent="0.2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  <c r="AO671" s="14"/>
    </row>
    <row r="672" spans="1:41" x14ac:dyDescent="0.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</row>
    <row r="673" spans="1:41" x14ac:dyDescent="0.2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</row>
    <row r="674" spans="1:41" x14ac:dyDescent="0.2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</row>
    <row r="675" spans="1:41" x14ac:dyDescent="0.2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</row>
    <row r="676" spans="1:41" x14ac:dyDescent="0.2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</row>
    <row r="677" spans="1:41" x14ac:dyDescent="0.2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</row>
    <row r="678" spans="1:41" x14ac:dyDescent="0.2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</row>
    <row r="679" spans="1:41" x14ac:dyDescent="0.2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</row>
    <row r="680" spans="1:41" x14ac:dyDescent="0.2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</row>
    <row r="681" spans="1:41" x14ac:dyDescent="0.2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</row>
    <row r="682" spans="1:41" x14ac:dyDescent="0.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</row>
    <row r="683" spans="1:41" x14ac:dyDescent="0.2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</row>
    <row r="684" spans="1:41" x14ac:dyDescent="0.2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</row>
    <row r="685" spans="1:41" x14ac:dyDescent="0.2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</row>
    <row r="686" spans="1:41" x14ac:dyDescent="0.2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</row>
    <row r="687" spans="1:41" x14ac:dyDescent="0.2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</row>
    <row r="688" spans="1:41" x14ac:dyDescent="0.2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</row>
    <row r="689" spans="1:41" x14ac:dyDescent="0.2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</row>
    <row r="690" spans="1:41" x14ac:dyDescent="0.2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  <c r="AO690" s="14"/>
    </row>
    <row r="691" spans="1:41" x14ac:dyDescent="0.2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  <c r="AO691" s="14"/>
    </row>
    <row r="692" spans="1:41" x14ac:dyDescent="0.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</row>
    <row r="693" spans="1:41" x14ac:dyDescent="0.2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  <c r="AO693" s="14"/>
    </row>
    <row r="694" spans="1:41" x14ac:dyDescent="0.2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  <c r="AO694" s="14"/>
    </row>
    <row r="695" spans="1:41" x14ac:dyDescent="0.2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  <c r="AO695" s="14"/>
    </row>
    <row r="696" spans="1:41" x14ac:dyDescent="0.2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/>
      <c r="AO696" s="14"/>
    </row>
    <row r="697" spans="1:41" x14ac:dyDescent="0.2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</row>
    <row r="698" spans="1:41" x14ac:dyDescent="0.2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</row>
    <row r="699" spans="1:41" x14ac:dyDescent="0.2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</row>
    <row r="700" spans="1:41" x14ac:dyDescent="0.2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</row>
    <row r="701" spans="1:41" x14ac:dyDescent="0.2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</row>
    <row r="702" spans="1:41" x14ac:dyDescent="0.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</row>
    <row r="703" spans="1:41" x14ac:dyDescent="0.2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  <c r="AM703" s="14"/>
      <c r="AN703" s="14"/>
      <c r="AO703" s="14"/>
    </row>
    <row r="704" spans="1:41" x14ac:dyDescent="0.2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  <c r="AM704" s="14"/>
      <c r="AN704" s="14"/>
      <c r="AO704" s="14"/>
    </row>
    <row r="705" spans="1:41" x14ac:dyDescent="0.2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  <c r="AO705" s="14"/>
    </row>
    <row r="706" spans="1:41" x14ac:dyDescent="0.2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</row>
    <row r="707" spans="1:41" x14ac:dyDescent="0.2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/>
    </row>
    <row r="708" spans="1:41" x14ac:dyDescent="0.2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</row>
    <row r="709" spans="1:41" x14ac:dyDescent="0.2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</row>
    <row r="710" spans="1:41" x14ac:dyDescent="0.2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  <c r="AO710" s="14"/>
    </row>
    <row r="711" spans="1:41" x14ac:dyDescent="0.2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</row>
    <row r="712" spans="1:41" x14ac:dyDescent="0.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</row>
    <row r="713" spans="1:41" x14ac:dyDescent="0.2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</row>
    <row r="714" spans="1:41" x14ac:dyDescent="0.2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</row>
    <row r="715" spans="1:41" x14ac:dyDescent="0.2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</row>
    <row r="716" spans="1:41" x14ac:dyDescent="0.2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  <c r="AM716" s="14"/>
      <c r="AN716" s="14"/>
      <c r="AO716" s="14"/>
    </row>
    <row r="717" spans="1:41" x14ac:dyDescent="0.2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</row>
    <row r="718" spans="1:41" x14ac:dyDescent="0.2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</row>
    <row r="719" spans="1:41" x14ac:dyDescent="0.2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</row>
    <row r="720" spans="1:41" x14ac:dyDescent="0.2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</row>
    <row r="721" spans="1:41" x14ac:dyDescent="0.2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</row>
    <row r="722" spans="1:41" x14ac:dyDescent="0.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</row>
    <row r="723" spans="1:41" x14ac:dyDescent="0.2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</row>
    <row r="724" spans="1:41" x14ac:dyDescent="0.2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</row>
    <row r="725" spans="1:41" x14ac:dyDescent="0.2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</row>
    <row r="726" spans="1:41" x14ac:dyDescent="0.2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</row>
    <row r="727" spans="1:41" x14ac:dyDescent="0.2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</row>
    <row r="728" spans="1:41" x14ac:dyDescent="0.2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</row>
    <row r="729" spans="1:41" x14ac:dyDescent="0.2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</row>
    <row r="730" spans="1:41" x14ac:dyDescent="0.2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</row>
    <row r="731" spans="1:41" x14ac:dyDescent="0.2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</row>
    <row r="732" spans="1:41" x14ac:dyDescent="0.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</row>
    <row r="733" spans="1:41" x14ac:dyDescent="0.2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</row>
    <row r="734" spans="1:41" x14ac:dyDescent="0.2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</row>
    <row r="735" spans="1:41" x14ac:dyDescent="0.2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</row>
    <row r="736" spans="1:41" x14ac:dyDescent="0.2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</row>
    <row r="737" spans="1:41" x14ac:dyDescent="0.2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/>
    </row>
    <row r="738" spans="1:41" x14ac:dyDescent="0.2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  <c r="AL738" s="14"/>
      <c r="AM738" s="14"/>
      <c r="AN738" s="14"/>
      <c r="AO738" s="14"/>
    </row>
    <row r="739" spans="1:41" x14ac:dyDescent="0.2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  <c r="AM739" s="14"/>
      <c r="AN739" s="14"/>
      <c r="AO739" s="14"/>
    </row>
    <row r="740" spans="1:41" x14ac:dyDescent="0.2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/>
    </row>
    <row r="741" spans="1:41" x14ac:dyDescent="0.2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  <c r="AM741" s="14"/>
      <c r="AN741" s="14"/>
      <c r="AO741" s="14"/>
    </row>
    <row r="742" spans="1:41" x14ac:dyDescent="0.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  <c r="AL742" s="14"/>
      <c r="AM742" s="14"/>
      <c r="AN742" s="14"/>
      <c r="AO742" s="14"/>
    </row>
    <row r="743" spans="1:41" x14ac:dyDescent="0.2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  <c r="AL743" s="14"/>
      <c r="AM743" s="14"/>
      <c r="AN743" s="14"/>
      <c r="AO743" s="14"/>
    </row>
    <row r="744" spans="1:41" x14ac:dyDescent="0.2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  <c r="AL744" s="14"/>
      <c r="AM744" s="14"/>
      <c r="AN744" s="14"/>
      <c r="AO744" s="14"/>
    </row>
    <row r="745" spans="1:41" x14ac:dyDescent="0.2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  <c r="AM745" s="14"/>
      <c r="AN745" s="14"/>
      <c r="AO745" s="14"/>
    </row>
    <row r="746" spans="1:41" x14ac:dyDescent="0.2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14"/>
      <c r="AM746" s="14"/>
      <c r="AN746" s="14"/>
      <c r="AO746" s="14"/>
    </row>
    <row r="747" spans="1:41" x14ac:dyDescent="0.2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  <c r="AO747" s="14"/>
    </row>
    <row r="748" spans="1:41" x14ac:dyDescent="0.2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  <c r="AL748" s="14"/>
      <c r="AM748" s="14"/>
      <c r="AN748" s="14"/>
      <c r="AO748" s="14"/>
    </row>
    <row r="749" spans="1:41" x14ac:dyDescent="0.2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  <c r="AM749" s="14"/>
      <c r="AN749" s="14"/>
      <c r="AO749" s="14"/>
    </row>
    <row r="750" spans="1:41" x14ac:dyDescent="0.2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/>
      <c r="AO750" s="14"/>
    </row>
    <row r="751" spans="1:41" x14ac:dyDescent="0.2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  <c r="AM751" s="14"/>
      <c r="AN751" s="14"/>
      <c r="AO751" s="14"/>
    </row>
    <row r="752" spans="1:41" x14ac:dyDescent="0.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</row>
    <row r="753" spans="1:41" x14ac:dyDescent="0.2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</row>
    <row r="754" spans="1:41" x14ac:dyDescent="0.2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14"/>
      <c r="AM754" s="14"/>
      <c r="AN754" s="14"/>
      <c r="AO754" s="14"/>
    </row>
    <row r="755" spans="1:41" x14ac:dyDescent="0.2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  <c r="AL755" s="14"/>
      <c r="AM755" s="14"/>
      <c r="AN755" s="14"/>
      <c r="AO755" s="14"/>
    </row>
    <row r="756" spans="1:41" x14ac:dyDescent="0.2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  <c r="AM756" s="14"/>
      <c r="AN756" s="14"/>
      <c r="AO756" s="14"/>
    </row>
    <row r="757" spans="1:41" x14ac:dyDescent="0.2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  <c r="AO757" s="14"/>
    </row>
    <row r="758" spans="1:41" x14ac:dyDescent="0.2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  <c r="AO758" s="14"/>
    </row>
    <row r="759" spans="1:41" x14ac:dyDescent="0.2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  <c r="AL759" s="14"/>
      <c r="AM759" s="14"/>
      <c r="AN759" s="14"/>
      <c r="AO759" s="14"/>
    </row>
    <row r="760" spans="1:41" x14ac:dyDescent="0.2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/>
      <c r="AO760" s="14"/>
    </row>
    <row r="761" spans="1:41" x14ac:dyDescent="0.2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  <c r="AO761" s="14"/>
    </row>
    <row r="762" spans="1:41" x14ac:dyDescent="0.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  <c r="AM762" s="14"/>
      <c r="AN762" s="14"/>
      <c r="AO762" s="14"/>
    </row>
    <row r="763" spans="1:41" x14ac:dyDescent="0.2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  <c r="AM763" s="14"/>
      <c r="AN763" s="14"/>
      <c r="AO763" s="14"/>
    </row>
    <row r="764" spans="1:41" x14ac:dyDescent="0.2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  <c r="AL764" s="14"/>
      <c r="AM764" s="14"/>
      <c r="AN764" s="14"/>
      <c r="AO764" s="14"/>
    </row>
    <row r="765" spans="1:41" x14ac:dyDescent="0.2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  <c r="AL765" s="14"/>
      <c r="AM765" s="14"/>
      <c r="AN765" s="14"/>
      <c r="AO765" s="14"/>
    </row>
    <row r="766" spans="1:41" x14ac:dyDescent="0.2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  <c r="AL766" s="14"/>
      <c r="AM766" s="14"/>
      <c r="AN766" s="14"/>
      <c r="AO766" s="14"/>
    </row>
    <row r="767" spans="1:41" x14ac:dyDescent="0.2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  <c r="AM767" s="14"/>
      <c r="AN767" s="14"/>
      <c r="AO767" s="14"/>
    </row>
    <row r="768" spans="1:41" x14ac:dyDescent="0.2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  <c r="AL768" s="14"/>
      <c r="AM768" s="14"/>
      <c r="AN768" s="14"/>
      <c r="AO768" s="14"/>
    </row>
    <row r="769" spans="1:41" x14ac:dyDescent="0.2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  <c r="AM769" s="14"/>
      <c r="AN769" s="14"/>
      <c r="AO769" s="14"/>
    </row>
    <row r="770" spans="1:41" x14ac:dyDescent="0.2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  <c r="AL770" s="14"/>
      <c r="AM770" s="14"/>
      <c r="AN770" s="14"/>
      <c r="AO770" s="14"/>
    </row>
    <row r="771" spans="1:41" x14ac:dyDescent="0.2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</row>
    <row r="772" spans="1:41" x14ac:dyDescent="0.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  <c r="AM772" s="14"/>
      <c r="AN772" s="14"/>
      <c r="AO772" s="14"/>
    </row>
    <row r="773" spans="1:41" x14ac:dyDescent="0.2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  <c r="AL773" s="14"/>
      <c r="AM773" s="14"/>
      <c r="AN773" s="14"/>
      <c r="AO773" s="14"/>
    </row>
    <row r="774" spans="1:41" x14ac:dyDescent="0.2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  <c r="AL774" s="14"/>
      <c r="AM774" s="14"/>
      <c r="AN774" s="14"/>
      <c r="AO774" s="14"/>
    </row>
    <row r="775" spans="1:41" x14ac:dyDescent="0.2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  <c r="AL775" s="14"/>
      <c r="AM775" s="14"/>
      <c r="AN775" s="14"/>
      <c r="AO775" s="14"/>
    </row>
    <row r="776" spans="1:41" x14ac:dyDescent="0.2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  <c r="AM776" s="14"/>
      <c r="AN776" s="14"/>
      <c r="AO776" s="14"/>
    </row>
    <row r="777" spans="1:41" x14ac:dyDescent="0.2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  <c r="AM777" s="14"/>
      <c r="AN777" s="14"/>
      <c r="AO777" s="14"/>
    </row>
    <row r="778" spans="1:41" x14ac:dyDescent="0.2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  <c r="AM778" s="14"/>
      <c r="AN778" s="14"/>
      <c r="AO778" s="14"/>
    </row>
    <row r="779" spans="1:41" x14ac:dyDescent="0.2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  <c r="AM779" s="14"/>
      <c r="AN779" s="14"/>
      <c r="AO779" s="14"/>
    </row>
    <row r="780" spans="1:41" x14ac:dyDescent="0.2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  <c r="AL780" s="14"/>
      <c r="AM780" s="14"/>
      <c r="AN780" s="14"/>
      <c r="AO780" s="14"/>
    </row>
    <row r="781" spans="1:41" x14ac:dyDescent="0.2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  <c r="AO781" s="14"/>
    </row>
    <row r="782" spans="1:41" x14ac:dyDescent="0.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  <c r="AL782" s="14"/>
      <c r="AM782" s="14"/>
      <c r="AN782" s="14"/>
      <c r="AO782" s="14"/>
    </row>
    <row r="783" spans="1:41" x14ac:dyDescent="0.2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  <c r="AM783" s="14"/>
      <c r="AN783" s="14"/>
      <c r="AO783" s="14"/>
    </row>
    <row r="784" spans="1:41" x14ac:dyDescent="0.2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  <c r="AL784" s="14"/>
      <c r="AM784" s="14"/>
      <c r="AN784" s="14"/>
      <c r="AO784" s="14"/>
    </row>
    <row r="785" spans="1:41" x14ac:dyDescent="0.2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  <c r="AM785" s="14"/>
      <c r="AN785" s="14"/>
      <c r="AO785" s="14"/>
    </row>
    <row r="786" spans="1:41" x14ac:dyDescent="0.2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  <c r="AM786" s="14"/>
      <c r="AN786" s="14"/>
      <c r="AO786" s="14"/>
    </row>
    <row r="787" spans="1:41" x14ac:dyDescent="0.2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  <c r="AK787" s="14"/>
      <c r="AL787" s="14"/>
      <c r="AM787" s="14"/>
      <c r="AN787" s="14"/>
      <c r="AO787" s="14"/>
    </row>
    <row r="788" spans="1:41" x14ac:dyDescent="0.2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  <c r="AK788" s="14"/>
      <c r="AL788" s="14"/>
      <c r="AM788" s="14"/>
      <c r="AN788" s="14"/>
      <c r="AO788" s="14"/>
    </row>
    <row r="789" spans="1:41" x14ac:dyDescent="0.2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  <c r="AK789" s="14"/>
      <c r="AL789" s="14"/>
      <c r="AM789" s="14"/>
      <c r="AN789" s="14"/>
      <c r="AO789" s="14"/>
    </row>
    <row r="790" spans="1:41" x14ac:dyDescent="0.2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  <c r="AK790" s="14"/>
      <c r="AL790" s="14"/>
      <c r="AM790" s="14"/>
      <c r="AN790" s="14"/>
      <c r="AO790" s="14"/>
    </row>
    <row r="791" spans="1:41" x14ac:dyDescent="0.2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  <c r="AM791" s="14"/>
      <c r="AN791" s="14"/>
      <c r="AO791" s="14"/>
    </row>
    <row r="792" spans="1:41" x14ac:dyDescent="0.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  <c r="AL792" s="14"/>
      <c r="AM792" s="14"/>
      <c r="AN792" s="14"/>
      <c r="AO792" s="14"/>
    </row>
    <row r="793" spans="1:41" x14ac:dyDescent="0.2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  <c r="AM793" s="14"/>
      <c r="AN793" s="14"/>
      <c r="AO793" s="14"/>
    </row>
    <row r="794" spans="1:41" x14ac:dyDescent="0.2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  <c r="AL794" s="14"/>
      <c r="AM794" s="14"/>
      <c r="AN794" s="14"/>
      <c r="AO794" s="14"/>
    </row>
    <row r="795" spans="1:41" x14ac:dyDescent="0.2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  <c r="AK795" s="14"/>
      <c r="AL795" s="14"/>
      <c r="AM795" s="14"/>
      <c r="AN795" s="14"/>
      <c r="AO795" s="14"/>
    </row>
    <row r="796" spans="1:41" x14ac:dyDescent="0.2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  <c r="AM796" s="14"/>
      <c r="AN796" s="14"/>
      <c r="AO796" s="14"/>
    </row>
    <row r="797" spans="1:41" x14ac:dyDescent="0.2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  <c r="AL797" s="14"/>
      <c r="AM797" s="14"/>
      <c r="AN797" s="14"/>
      <c r="AO797" s="14"/>
    </row>
    <row r="798" spans="1:41" x14ac:dyDescent="0.2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  <c r="AK798" s="14"/>
      <c r="AL798" s="14"/>
      <c r="AM798" s="14"/>
      <c r="AN798" s="14"/>
      <c r="AO798" s="14"/>
    </row>
    <row r="799" spans="1:41" x14ac:dyDescent="0.2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  <c r="AL799" s="14"/>
      <c r="AM799" s="14"/>
      <c r="AN799" s="14"/>
      <c r="AO799" s="14"/>
    </row>
    <row r="800" spans="1:41" x14ac:dyDescent="0.2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  <c r="AL800" s="14"/>
      <c r="AM800" s="14"/>
      <c r="AN800" s="14"/>
      <c r="AO800" s="14"/>
    </row>
    <row r="801" spans="1:41" x14ac:dyDescent="0.2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  <c r="AM801" s="14"/>
      <c r="AN801" s="14"/>
      <c r="AO801" s="14"/>
    </row>
    <row r="802" spans="1:41" x14ac:dyDescent="0.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  <c r="AM802" s="14"/>
      <c r="AN802" s="14"/>
      <c r="AO802" s="14"/>
    </row>
    <row r="803" spans="1:41" x14ac:dyDescent="0.2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  <c r="AL803" s="14"/>
      <c r="AM803" s="14"/>
      <c r="AN803" s="14"/>
      <c r="AO803" s="14"/>
    </row>
    <row r="804" spans="1:41" x14ac:dyDescent="0.2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  <c r="AL804" s="14"/>
      <c r="AM804" s="14"/>
      <c r="AN804" s="14"/>
      <c r="AO804" s="14"/>
    </row>
    <row r="805" spans="1:41" x14ac:dyDescent="0.2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  <c r="AM805" s="14"/>
      <c r="AN805" s="14"/>
      <c r="AO805" s="14"/>
    </row>
    <row r="806" spans="1:41" x14ac:dyDescent="0.2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  <c r="AM806" s="14"/>
      <c r="AN806" s="14"/>
      <c r="AO806" s="14"/>
    </row>
    <row r="807" spans="1:41" x14ac:dyDescent="0.2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  <c r="AL807" s="14"/>
      <c r="AM807" s="14"/>
      <c r="AN807" s="14"/>
      <c r="AO807" s="14"/>
    </row>
    <row r="808" spans="1:41" x14ac:dyDescent="0.2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  <c r="AL808" s="14"/>
      <c r="AM808" s="14"/>
      <c r="AN808" s="14"/>
      <c r="AO808" s="14"/>
    </row>
    <row r="809" spans="1:41" x14ac:dyDescent="0.2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  <c r="AL809" s="14"/>
      <c r="AM809" s="14"/>
      <c r="AN809" s="14"/>
      <c r="AO809" s="14"/>
    </row>
    <row r="810" spans="1:41" x14ac:dyDescent="0.2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  <c r="AL810" s="14"/>
      <c r="AM810" s="14"/>
      <c r="AN810" s="14"/>
      <c r="AO810" s="14"/>
    </row>
    <row r="811" spans="1:41" x14ac:dyDescent="0.2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  <c r="AL811" s="14"/>
      <c r="AM811" s="14"/>
      <c r="AN811" s="14"/>
      <c r="AO811" s="14"/>
    </row>
    <row r="812" spans="1:41" x14ac:dyDescent="0.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  <c r="AL812" s="14"/>
      <c r="AM812" s="14"/>
      <c r="AN812" s="14"/>
      <c r="AO812" s="14"/>
    </row>
    <row r="813" spans="1:41" x14ac:dyDescent="0.2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  <c r="AK813" s="14"/>
      <c r="AL813" s="14"/>
      <c r="AM813" s="14"/>
      <c r="AN813" s="14"/>
      <c r="AO813" s="14"/>
    </row>
    <row r="814" spans="1:41" x14ac:dyDescent="0.2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/>
      <c r="AL814" s="14"/>
      <c r="AM814" s="14"/>
      <c r="AN814" s="14"/>
      <c r="AO814" s="14"/>
    </row>
    <row r="815" spans="1:41" x14ac:dyDescent="0.2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/>
      <c r="AL815" s="14"/>
      <c r="AM815" s="14"/>
      <c r="AN815" s="14"/>
      <c r="AO815" s="14"/>
    </row>
    <row r="816" spans="1:41" x14ac:dyDescent="0.2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  <c r="AK816" s="14"/>
      <c r="AL816" s="14"/>
      <c r="AM816" s="14"/>
      <c r="AN816" s="14"/>
      <c r="AO816" s="14"/>
    </row>
    <row r="817" spans="1:41" x14ac:dyDescent="0.2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  <c r="AL817" s="14"/>
      <c r="AM817" s="14"/>
      <c r="AN817" s="14"/>
      <c r="AO817" s="14"/>
    </row>
    <row r="818" spans="1:41" x14ac:dyDescent="0.2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  <c r="AK818" s="14"/>
      <c r="AL818" s="14"/>
      <c r="AM818" s="14"/>
      <c r="AN818" s="14"/>
      <c r="AO818" s="14"/>
    </row>
    <row r="819" spans="1:41" x14ac:dyDescent="0.2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  <c r="AK819" s="14"/>
      <c r="AL819" s="14"/>
      <c r="AM819" s="14"/>
      <c r="AN819" s="14"/>
      <c r="AO819" s="14"/>
    </row>
    <row r="820" spans="1:41" x14ac:dyDescent="0.2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  <c r="AK820" s="14"/>
      <c r="AL820" s="14"/>
      <c r="AM820" s="14"/>
      <c r="AN820" s="14"/>
      <c r="AO820" s="14"/>
    </row>
    <row r="821" spans="1:41" x14ac:dyDescent="0.2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  <c r="AK821" s="14"/>
      <c r="AL821" s="14"/>
      <c r="AM821" s="14"/>
      <c r="AN821" s="14"/>
      <c r="AO821" s="14"/>
    </row>
    <row r="822" spans="1:41" x14ac:dyDescent="0.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  <c r="AL822" s="14"/>
      <c r="AM822" s="14"/>
      <c r="AN822" s="14"/>
      <c r="AO822" s="14"/>
    </row>
    <row r="823" spans="1:41" x14ac:dyDescent="0.2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  <c r="AL823" s="14"/>
      <c r="AM823" s="14"/>
      <c r="AN823" s="14"/>
      <c r="AO823" s="14"/>
    </row>
    <row r="824" spans="1:41" x14ac:dyDescent="0.2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/>
      <c r="AL824" s="14"/>
      <c r="AM824" s="14"/>
      <c r="AN824" s="14"/>
      <c r="AO824" s="14"/>
    </row>
    <row r="825" spans="1:41" x14ac:dyDescent="0.2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  <c r="AK825" s="14"/>
      <c r="AL825" s="14"/>
      <c r="AM825" s="14"/>
      <c r="AN825" s="14"/>
      <c r="AO825" s="14"/>
    </row>
    <row r="826" spans="1:41" x14ac:dyDescent="0.2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  <c r="AL826" s="14"/>
      <c r="AM826" s="14"/>
      <c r="AN826" s="14"/>
      <c r="AO826" s="14"/>
    </row>
    <row r="827" spans="1:41" x14ac:dyDescent="0.2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  <c r="AL827" s="14"/>
      <c r="AM827" s="14"/>
      <c r="AN827" s="14"/>
      <c r="AO827" s="14"/>
    </row>
    <row r="828" spans="1:41" x14ac:dyDescent="0.2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  <c r="AK828" s="14"/>
      <c r="AL828" s="14"/>
      <c r="AM828" s="14"/>
      <c r="AN828" s="14"/>
      <c r="AO828" s="14"/>
    </row>
    <row r="829" spans="1:41" x14ac:dyDescent="0.2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  <c r="AL829" s="14"/>
      <c r="AM829" s="14"/>
      <c r="AN829" s="14"/>
      <c r="AO829" s="14"/>
    </row>
    <row r="830" spans="1:41" x14ac:dyDescent="0.2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  <c r="AK830" s="14"/>
      <c r="AL830" s="14"/>
      <c r="AM830" s="14"/>
      <c r="AN830" s="14"/>
      <c r="AO830" s="14"/>
    </row>
    <row r="831" spans="1:41" x14ac:dyDescent="0.2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  <c r="AL831" s="14"/>
      <c r="AM831" s="14"/>
      <c r="AN831" s="14"/>
      <c r="AO831" s="14"/>
    </row>
    <row r="832" spans="1:41" x14ac:dyDescent="0.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  <c r="AK832" s="14"/>
      <c r="AL832" s="14"/>
      <c r="AM832" s="14"/>
      <c r="AN832" s="14"/>
      <c r="AO832" s="14"/>
    </row>
    <row r="833" spans="1:41" x14ac:dyDescent="0.2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  <c r="AK833" s="14"/>
      <c r="AL833" s="14"/>
      <c r="AM833" s="14"/>
      <c r="AN833" s="14"/>
      <c r="AO833" s="14"/>
    </row>
    <row r="834" spans="1:41" x14ac:dyDescent="0.2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  <c r="AJ834" s="14"/>
      <c r="AK834" s="14"/>
      <c r="AL834" s="14"/>
      <c r="AM834" s="14"/>
      <c r="AN834" s="14"/>
      <c r="AO834" s="14"/>
    </row>
    <row r="835" spans="1:41" x14ac:dyDescent="0.2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  <c r="AJ835" s="14"/>
      <c r="AK835" s="14"/>
      <c r="AL835" s="14"/>
      <c r="AM835" s="14"/>
      <c r="AN835" s="14"/>
      <c r="AO835" s="14"/>
    </row>
    <row r="836" spans="1:41" x14ac:dyDescent="0.2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  <c r="AK836" s="14"/>
      <c r="AL836" s="14"/>
      <c r="AM836" s="14"/>
      <c r="AN836" s="14"/>
      <c r="AO836" s="14"/>
    </row>
    <row r="837" spans="1:41" x14ac:dyDescent="0.2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  <c r="AK837" s="14"/>
      <c r="AL837" s="14"/>
      <c r="AM837" s="14"/>
      <c r="AN837" s="14"/>
      <c r="AO837" s="14"/>
    </row>
    <row r="838" spans="1:41" x14ac:dyDescent="0.2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  <c r="AJ838" s="14"/>
      <c r="AK838" s="14"/>
      <c r="AL838" s="14"/>
      <c r="AM838" s="14"/>
      <c r="AN838" s="14"/>
      <c r="AO838" s="14"/>
    </row>
    <row r="839" spans="1:41" x14ac:dyDescent="0.2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  <c r="AJ839" s="14"/>
      <c r="AK839" s="14"/>
      <c r="AL839" s="14"/>
      <c r="AM839" s="14"/>
      <c r="AN839" s="14"/>
      <c r="AO839" s="14"/>
    </row>
    <row r="840" spans="1:41" x14ac:dyDescent="0.2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  <c r="AJ840" s="14"/>
      <c r="AK840" s="14"/>
      <c r="AL840" s="14"/>
      <c r="AM840" s="14"/>
      <c r="AN840" s="14"/>
      <c r="AO840" s="14"/>
    </row>
    <row r="841" spans="1:41" x14ac:dyDescent="0.2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  <c r="AK841" s="14"/>
      <c r="AL841" s="14"/>
      <c r="AM841" s="14"/>
      <c r="AN841" s="14"/>
      <c r="AO841" s="14"/>
    </row>
    <row r="842" spans="1:41" x14ac:dyDescent="0.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  <c r="AK842" s="14"/>
      <c r="AL842" s="14"/>
      <c r="AM842" s="14"/>
      <c r="AN842" s="14"/>
      <c r="AO842" s="14"/>
    </row>
    <row r="843" spans="1:41" x14ac:dyDescent="0.2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  <c r="AJ843" s="14"/>
      <c r="AK843" s="14"/>
      <c r="AL843" s="14"/>
      <c r="AM843" s="14"/>
      <c r="AN843" s="14"/>
      <c r="AO843" s="14"/>
    </row>
    <row r="844" spans="1:41" x14ac:dyDescent="0.2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  <c r="AJ844" s="14"/>
      <c r="AK844" s="14"/>
      <c r="AL844" s="14"/>
      <c r="AM844" s="14"/>
      <c r="AN844" s="14"/>
      <c r="AO844" s="14"/>
    </row>
    <row r="845" spans="1:41" x14ac:dyDescent="0.2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  <c r="AJ845" s="14"/>
      <c r="AK845" s="14"/>
      <c r="AL845" s="14"/>
      <c r="AM845" s="14"/>
      <c r="AN845" s="14"/>
      <c r="AO845" s="14"/>
    </row>
    <row r="846" spans="1:41" x14ac:dyDescent="0.2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  <c r="AJ846" s="14"/>
      <c r="AK846" s="14"/>
      <c r="AL846" s="14"/>
      <c r="AM846" s="14"/>
      <c r="AN846" s="14"/>
      <c r="AO846" s="14"/>
    </row>
    <row r="847" spans="1:41" x14ac:dyDescent="0.2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  <c r="AK847" s="14"/>
      <c r="AL847" s="14"/>
      <c r="AM847" s="14"/>
      <c r="AN847" s="14"/>
      <c r="AO847" s="14"/>
    </row>
    <row r="848" spans="1:41" x14ac:dyDescent="0.2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  <c r="AJ848" s="14"/>
      <c r="AK848" s="14"/>
      <c r="AL848" s="14"/>
      <c r="AM848" s="14"/>
      <c r="AN848" s="14"/>
      <c r="AO848" s="14"/>
    </row>
    <row r="849" spans="1:41" x14ac:dyDescent="0.2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  <c r="AJ849" s="14"/>
      <c r="AK849" s="14"/>
      <c r="AL849" s="14"/>
      <c r="AM849" s="14"/>
      <c r="AN849" s="14"/>
      <c r="AO849" s="14"/>
    </row>
    <row r="850" spans="1:41" x14ac:dyDescent="0.2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  <c r="AJ850" s="14"/>
      <c r="AK850" s="14"/>
      <c r="AL850" s="14"/>
      <c r="AM850" s="14"/>
      <c r="AN850" s="14"/>
      <c r="AO850" s="14"/>
    </row>
    <row r="851" spans="1:41" x14ac:dyDescent="0.2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  <c r="AJ851" s="14"/>
      <c r="AK851" s="14"/>
      <c r="AL851" s="14"/>
      <c r="AM851" s="14"/>
      <c r="AN851" s="14"/>
      <c r="AO851" s="14"/>
    </row>
    <row r="852" spans="1:41" x14ac:dyDescent="0.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  <c r="AJ852" s="14"/>
      <c r="AK852" s="14"/>
      <c r="AL852" s="14"/>
      <c r="AM852" s="14"/>
      <c r="AN852" s="14"/>
      <c r="AO852" s="14"/>
    </row>
    <row r="853" spans="1:41" x14ac:dyDescent="0.2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  <c r="AJ853" s="14"/>
      <c r="AK853" s="14"/>
      <c r="AL853" s="14"/>
      <c r="AM853" s="14"/>
      <c r="AN853" s="14"/>
      <c r="AO853" s="14"/>
    </row>
    <row r="854" spans="1:41" x14ac:dyDescent="0.2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  <c r="AK854" s="14"/>
      <c r="AL854" s="14"/>
      <c r="AM854" s="14"/>
      <c r="AN854" s="14"/>
      <c r="AO854" s="14"/>
    </row>
    <row r="855" spans="1:41" x14ac:dyDescent="0.2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  <c r="AJ855" s="14"/>
      <c r="AK855" s="14"/>
      <c r="AL855" s="14"/>
      <c r="AM855" s="14"/>
      <c r="AN855" s="14"/>
      <c r="AO855" s="14"/>
    </row>
    <row r="856" spans="1:41" x14ac:dyDescent="0.2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  <c r="AJ856" s="14"/>
      <c r="AK856" s="14"/>
      <c r="AL856" s="14"/>
      <c r="AM856" s="14"/>
      <c r="AN856" s="14"/>
      <c r="AO856" s="14"/>
    </row>
    <row r="857" spans="1:41" x14ac:dyDescent="0.2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  <c r="AJ857" s="14"/>
      <c r="AK857" s="14"/>
      <c r="AL857" s="14"/>
      <c r="AM857" s="14"/>
      <c r="AN857" s="14"/>
      <c r="AO857" s="14"/>
    </row>
    <row r="858" spans="1:41" x14ac:dyDescent="0.2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  <c r="AJ858" s="14"/>
      <c r="AK858" s="14"/>
      <c r="AL858" s="14"/>
      <c r="AM858" s="14"/>
      <c r="AN858" s="14"/>
      <c r="AO858" s="14"/>
    </row>
    <row r="859" spans="1:41" x14ac:dyDescent="0.2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  <c r="AJ859" s="14"/>
      <c r="AK859" s="14"/>
      <c r="AL859" s="14"/>
      <c r="AM859" s="14"/>
      <c r="AN859" s="14"/>
      <c r="AO859" s="14"/>
    </row>
    <row r="860" spans="1:41" x14ac:dyDescent="0.2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  <c r="AJ860" s="14"/>
      <c r="AK860" s="14"/>
      <c r="AL860" s="14"/>
      <c r="AM860" s="14"/>
      <c r="AN860" s="14"/>
      <c r="AO860" s="14"/>
    </row>
    <row r="861" spans="1:41" x14ac:dyDescent="0.2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  <c r="AJ861" s="14"/>
      <c r="AK861" s="14"/>
      <c r="AL861" s="14"/>
      <c r="AM861" s="14"/>
      <c r="AN861" s="14"/>
      <c r="AO861" s="14"/>
    </row>
    <row r="862" spans="1:41" x14ac:dyDescent="0.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  <c r="AJ862" s="14"/>
      <c r="AK862" s="14"/>
      <c r="AL862" s="14"/>
      <c r="AM862" s="14"/>
      <c r="AN862" s="14"/>
      <c r="AO862" s="14"/>
    </row>
    <row r="863" spans="1:41" x14ac:dyDescent="0.2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  <c r="AK863" s="14"/>
      <c r="AL863" s="14"/>
      <c r="AM863" s="14"/>
      <c r="AN863" s="14"/>
      <c r="AO863" s="14"/>
    </row>
    <row r="864" spans="1:41" x14ac:dyDescent="0.2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  <c r="AK864" s="14"/>
      <c r="AL864" s="14"/>
      <c r="AM864" s="14"/>
      <c r="AN864" s="14"/>
      <c r="AO864" s="14"/>
    </row>
    <row r="865" spans="1:41" x14ac:dyDescent="0.2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  <c r="AK865" s="14"/>
      <c r="AL865" s="14"/>
      <c r="AM865" s="14"/>
      <c r="AN865" s="14"/>
      <c r="AO865" s="14"/>
    </row>
    <row r="866" spans="1:41" x14ac:dyDescent="0.2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  <c r="AK866" s="14"/>
      <c r="AL866" s="14"/>
      <c r="AM866" s="14"/>
      <c r="AN866" s="14"/>
      <c r="AO866" s="14"/>
    </row>
    <row r="867" spans="1:41" x14ac:dyDescent="0.2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  <c r="AK867" s="14"/>
      <c r="AL867" s="14"/>
      <c r="AM867" s="14"/>
      <c r="AN867" s="14"/>
      <c r="AO867" s="14"/>
    </row>
    <row r="868" spans="1:41" x14ac:dyDescent="0.2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  <c r="AK868" s="14"/>
      <c r="AL868" s="14"/>
      <c r="AM868" s="14"/>
      <c r="AN868" s="14"/>
      <c r="AO868" s="14"/>
    </row>
    <row r="869" spans="1:41" x14ac:dyDescent="0.2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  <c r="AJ869" s="14"/>
      <c r="AK869" s="14"/>
      <c r="AL869" s="14"/>
      <c r="AM869" s="14"/>
      <c r="AN869" s="14"/>
      <c r="AO869" s="14"/>
    </row>
    <row r="870" spans="1:41" x14ac:dyDescent="0.2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  <c r="AJ870" s="14"/>
      <c r="AK870" s="14"/>
      <c r="AL870" s="14"/>
      <c r="AM870" s="14"/>
      <c r="AN870" s="14"/>
      <c r="AO870" s="14"/>
    </row>
    <row r="871" spans="1:41" x14ac:dyDescent="0.2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  <c r="AK871" s="14"/>
      <c r="AL871" s="14"/>
      <c r="AM871" s="14"/>
      <c r="AN871" s="14"/>
      <c r="AO871" s="14"/>
    </row>
    <row r="872" spans="1:41" x14ac:dyDescent="0.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  <c r="AK872" s="14"/>
      <c r="AL872" s="14"/>
      <c r="AM872" s="14"/>
      <c r="AN872" s="14"/>
      <c r="AO872" s="14"/>
    </row>
    <row r="873" spans="1:41" x14ac:dyDescent="0.2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  <c r="AJ873" s="14"/>
      <c r="AK873" s="14"/>
      <c r="AL873" s="14"/>
      <c r="AM873" s="14"/>
      <c r="AN873" s="14"/>
      <c r="AO873" s="14"/>
    </row>
    <row r="874" spans="1:41" x14ac:dyDescent="0.2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  <c r="AJ874" s="14"/>
      <c r="AK874" s="14"/>
      <c r="AL874" s="14"/>
      <c r="AM874" s="14"/>
      <c r="AN874" s="14"/>
      <c r="AO874" s="14"/>
    </row>
    <row r="875" spans="1:41" x14ac:dyDescent="0.2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  <c r="AJ875" s="14"/>
      <c r="AK875" s="14"/>
      <c r="AL875" s="14"/>
      <c r="AM875" s="14"/>
      <c r="AN875" s="14"/>
      <c r="AO875" s="14"/>
    </row>
    <row r="876" spans="1:41" x14ac:dyDescent="0.2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  <c r="AK876" s="14"/>
      <c r="AL876" s="14"/>
      <c r="AM876" s="14"/>
      <c r="AN876" s="14"/>
      <c r="AO876" s="14"/>
    </row>
    <row r="877" spans="1:41" x14ac:dyDescent="0.2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  <c r="AJ877" s="14"/>
      <c r="AK877" s="14"/>
      <c r="AL877" s="14"/>
      <c r="AM877" s="14"/>
      <c r="AN877" s="14"/>
      <c r="AO877" s="14"/>
    </row>
    <row r="878" spans="1:41" x14ac:dyDescent="0.2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  <c r="AK878" s="14"/>
      <c r="AL878" s="14"/>
      <c r="AM878" s="14"/>
      <c r="AN878" s="14"/>
      <c r="AO878" s="14"/>
    </row>
    <row r="879" spans="1:41" x14ac:dyDescent="0.2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  <c r="AK879" s="14"/>
      <c r="AL879" s="14"/>
      <c r="AM879" s="14"/>
      <c r="AN879" s="14"/>
      <c r="AO879" s="14"/>
    </row>
    <row r="880" spans="1:41" x14ac:dyDescent="0.2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  <c r="AK880" s="14"/>
      <c r="AL880" s="14"/>
      <c r="AM880" s="14"/>
      <c r="AN880" s="14"/>
      <c r="AO880" s="14"/>
    </row>
    <row r="881" spans="1:41" x14ac:dyDescent="0.2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  <c r="AK881" s="14"/>
      <c r="AL881" s="14"/>
      <c r="AM881" s="14"/>
      <c r="AN881" s="14"/>
      <c r="AO881" s="14"/>
    </row>
    <row r="882" spans="1:41" x14ac:dyDescent="0.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  <c r="AK882" s="14"/>
      <c r="AL882" s="14"/>
      <c r="AM882" s="14"/>
      <c r="AN882" s="14"/>
      <c r="AO882" s="14"/>
    </row>
    <row r="883" spans="1:41" x14ac:dyDescent="0.2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  <c r="AK883" s="14"/>
      <c r="AL883" s="14"/>
      <c r="AM883" s="14"/>
      <c r="AN883" s="14"/>
      <c r="AO883" s="14"/>
    </row>
    <row r="884" spans="1:41" x14ac:dyDescent="0.2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  <c r="AK884" s="14"/>
      <c r="AL884" s="14"/>
      <c r="AM884" s="14"/>
      <c r="AN884" s="14"/>
      <c r="AO884" s="14"/>
    </row>
    <row r="885" spans="1:41" x14ac:dyDescent="0.2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  <c r="AK885" s="14"/>
      <c r="AL885" s="14"/>
      <c r="AM885" s="14"/>
      <c r="AN885" s="14"/>
      <c r="AO885" s="14"/>
    </row>
    <row r="886" spans="1:41" x14ac:dyDescent="0.2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  <c r="AK886" s="14"/>
      <c r="AL886" s="14"/>
      <c r="AM886" s="14"/>
      <c r="AN886" s="14"/>
      <c r="AO886" s="14"/>
    </row>
    <row r="887" spans="1:41" x14ac:dyDescent="0.2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  <c r="AJ887" s="14"/>
      <c r="AK887" s="14"/>
      <c r="AL887" s="14"/>
      <c r="AM887" s="14"/>
      <c r="AN887" s="14"/>
      <c r="AO887" s="14"/>
    </row>
    <row r="888" spans="1:41" x14ac:dyDescent="0.2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  <c r="AK888" s="14"/>
      <c r="AL888" s="14"/>
      <c r="AM888" s="14"/>
      <c r="AN888" s="14"/>
      <c r="AO888" s="14"/>
    </row>
    <row r="889" spans="1:41" x14ac:dyDescent="0.2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  <c r="AJ889" s="14"/>
      <c r="AK889" s="14"/>
      <c r="AL889" s="14"/>
      <c r="AM889" s="14"/>
      <c r="AN889" s="14"/>
      <c r="AO889" s="14"/>
    </row>
    <row r="890" spans="1:41" x14ac:dyDescent="0.2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  <c r="AK890" s="14"/>
      <c r="AL890" s="14"/>
      <c r="AM890" s="14"/>
      <c r="AN890" s="14"/>
      <c r="AO890" s="14"/>
    </row>
    <row r="891" spans="1:41" x14ac:dyDescent="0.2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  <c r="AK891" s="14"/>
      <c r="AL891" s="14"/>
      <c r="AM891" s="14"/>
      <c r="AN891" s="14"/>
      <c r="AO891" s="14"/>
    </row>
    <row r="892" spans="1:41" x14ac:dyDescent="0.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  <c r="AK892" s="14"/>
      <c r="AL892" s="14"/>
      <c r="AM892" s="14"/>
      <c r="AN892" s="14"/>
      <c r="AO892" s="14"/>
    </row>
    <row r="893" spans="1:41" x14ac:dyDescent="0.2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  <c r="AK893" s="14"/>
      <c r="AL893" s="14"/>
      <c r="AM893" s="14"/>
      <c r="AN893" s="14"/>
      <c r="AO893" s="14"/>
    </row>
    <row r="894" spans="1:41" x14ac:dyDescent="0.2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  <c r="AK894" s="14"/>
      <c r="AL894" s="14"/>
      <c r="AM894" s="14"/>
      <c r="AN894" s="14"/>
      <c r="AO894" s="14"/>
    </row>
    <row r="895" spans="1:41" x14ac:dyDescent="0.2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  <c r="AJ895" s="14"/>
      <c r="AK895" s="14"/>
      <c r="AL895" s="14"/>
      <c r="AM895" s="14"/>
      <c r="AN895" s="14"/>
      <c r="AO895" s="14"/>
    </row>
    <row r="896" spans="1:41" x14ac:dyDescent="0.2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  <c r="AK896" s="14"/>
      <c r="AL896" s="14"/>
      <c r="AM896" s="14"/>
      <c r="AN896" s="14"/>
      <c r="AO896" s="14"/>
    </row>
    <row r="897" spans="1:41" x14ac:dyDescent="0.2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  <c r="AJ897" s="14"/>
      <c r="AK897" s="14"/>
      <c r="AL897" s="14"/>
      <c r="AM897" s="14"/>
      <c r="AN897" s="14"/>
      <c r="AO897" s="14"/>
    </row>
    <row r="898" spans="1:41" x14ac:dyDescent="0.2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  <c r="AJ898" s="14"/>
      <c r="AK898" s="14"/>
      <c r="AL898" s="14"/>
      <c r="AM898" s="14"/>
      <c r="AN898" s="14"/>
      <c r="AO898" s="14"/>
    </row>
    <row r="899" spans="1:41" x14ac:dyDescent="0.2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  <c r="AJ899" s="14"/>
      <c r="AK899" s="14"/>
      <c r="AL899" s="14"/>
      <c r="AM899" s="14"/>
      <c r="AN899" s="14"/>
      <c r="AO899" s="14"/>
    </row>
    <row r="900" spans="1:41" x14ac:dyDescent="0.2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  <c r="AK900" s="14"/>
      <c r="AL900" s="14"/>
      <c r="AM900" s="14"/>
      <c r="AN900" s="14"/>
      <c r="AO900" s="14"/>
    </row>
    <row r="901" spans="1:41" x14ac:dyDescent="0.2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  <c r="AL901" s="14"/>
      <c r="AM901" s="14"/>
      <c r="AN901" s="14"/>
      <c r="AO901" s="14"/>
    </row>
    <row r="902" spans="1:41" x14ac:dyDescent="0.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  <c r="AL902" s="14"/>
      <c r="AM902" s="14"/>
      <c r="AN902" s="14"/>
      <c r="AO902" s="14"/>
    </row>
    <row r="903" spans="1:41" x14ac:dyDescent="0.2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  <c r="AJ903" s="14"/>
      <c r="AK903" s="14"/>
      <c r="AL903" s="14"/>
      <c r="AM903" s="14"/>
      <c r="AN903" s="14"/>
      <c r="AO903" s="14"/>
    </row>
    <row r="904" spans="1:41" x14ac:dyDescent="0.2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  <c r="AK904" s="14"/>
      <c r="AL904" s="14"/>
      <c r="AM904" s="14"/>
      <c r="AN904" s="14"/>
      <c r="AO904" s="14"/>
    </row>
    <row r="905" spans="1:41" x14ac:dyDescent="0.2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  <c r="AK905" s="14"/>
      <c r="AL905" s="14"/>
      <c r="AM905" s="14"/>
      <c r="AN905" s="14"/>
      <c r="AO905" s="14"/>
    </row>
    <row r="906" spans="1:41" x14ac:dyDescent="0.2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/>
      <c r="AK906" s="14"/>
      <c r="AL906" s="14"/>
      <c r="AM906" s="14"/>
      <c r="AN906" s="14"/>
      <c r="AO906" s="14"/>
    </row>
    <row r="907" spans="1:41" x14ac:dyDescent="0.2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  <c r="AJ907" s="14"/>
      <c r="AK907" s="14"/>
      <c r="AL907" s="14"/>
      <c r="AM907" s="14"/>
      <c r="AN907" s="14"/>
      <c r="AO907" s="14"/>
    </row>
    <row r="908" spans="1:41" x14ac:dyDescent="0.2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  <c r="AK908" s="14"/>
      <c r="AL908" s="14"/>
      <c r="AM908" s="14"/>
      <c r="AN908" s="14"/>
      <c r="AO908" s="14"/>
    </row>
    <row r="909" spans="1:41" x14ac:dyDescent="0.2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  <c r="AK909" s="14"/>
      <c r="AL909" s="14"/>
      <c r="AM909" s="14"/>
      <c r="AN909" s="14"/>
      <c r="AO909" s="14"/>
    </row>
    <row r="910" spans="1:41" x14ac:dyDescent="0.2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  <c r="AJ910" s="14"/>
      <c r="AK910" s="14"/>
      <c r="AL910" s="14"/>
      <c r="AM910" s="14"/>
      <c r="AN910" s="14"/>
      <c r="AO910" s="14"/>
    </row>
    <row r="911" spans="1:41" x14ac:dyDescent="0.2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14"/>
      <c r="AJ911" s="14"/>
      <c r="AK911" s="14"/>
      <c r="AL911" s="14"/>
      <c r="AM911" s="14"/>
      <c r="AN911" s="14"/>
      <c r="AO911" s="14"/>
    </row>
    <row r="912" spans="1:41" x14ac:dyDescent="0.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/>
      <c r="AJ912" s="14"/>
      <c r="AK912" s="14"/>
      <c r="AL912" s="14"/>
      <c r="AM912" s="14"/>
      <c r="AN912" s="14"/>
      <c r="AO912" s="14"/>
    </row>
    <row r="913" spans="1:41" x14ac:dyDescent="0.2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  <c r="AJ913" s="14"/>
      <c r="AK913" s="14"/>
      <c r="AL913" s="14"/>
      <c r="AM913" s="14"/>
      <c r="AN913" s="14"/>
      <c r="AO913" s="14"/>
    </row>
    <row r="914" spans="1:41" x14ac:dyDescent="0.2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  <c r="AH914" s="14"/>
      <c r="AI914" s="14"/>
      <c r="AJ914" s="14"/>
      <c r="AK914" s="14"/>
      <c r="AL914" s="14"/>
      <c r="AM914" s="14"/>
      <c r="AN914" s="14"/>
      <c r="AO914" s="14"/>
    </row>
    <row r="915" spans="1:41" x14ac:dyDescent="0.2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14"/>
      <c r="AJ915" s="14"/>
      <c r="AK915" s="14"/>
      <c r="AL915" s="14"/>
      <c r="AM915" s="14"/>
      <c r="AN915" s="14"/>
      <c r="AO915" s="14"/>
    </row>
    <row r="916" spans="1:41" x14ac:dyDescent="0.2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14"/>
      <c r="AJ916" s="14"/>
      <c r="AK916" s="14"/>
      <c r="AL916" s="14"/>
      <c r="AM916" s="14"/>
      <c r="AN916" s="14"/>
      <c r="AO916" s="14"/>
    </row>
    <row r="917" spans="1:41" x14ac:dyDescent="0.2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  <c r="AH917" s="14"/>
      <c r="AI917" s="14"/>
      <c r="AJ917" s="14"/>
      <c r="AK917" s="14"/>
      <c r="AL917" s="14"/>
      <c r="AM917" s="14"/>
      <c r="AN917" s="14"/>
      <c r="AO917" s="14"/>
    </row>
    <row r="918" spans="1:41" x14ac:dyDescent="0.2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  <c r="AH918" s="14"/>
      <c r="AI918" s="14"/>
      <c r="AJ918" s="14"/>
      <c r="AK918" s="14"/>
      <c r="AL918" s="14"/>
      <c r="AM918" s="14"/>
      <c r="AN918" s="14"/>
      <c r="AO918" s="14"/>
    </row>
    <row r="919" spans="1:41" x14ac:dyDescent="0.2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14"/>
      <c r="AJ919" s="14"/>
      <c r="AK919" s="14"/>
      <c r="AL919" s="14"/>
      <c r="AM919" s="14"/>
      <c r="AN919" s="14"/>
      <c r="AO919" s="14"/>
    </row>
    <row r="920" spans="1:41" x14ac:dyDescent="0.2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14"/>
      <c r="AJ920" s="14"/>
      <c r="AK920" s="14"/>
      <c r="AL920" s="14"/>
      <c r="AM920" s="14"/>
      <c r="AN920" s="14"/>
      <c r="AO920" s="14"/>
    </row>
  </sheetData>
  <sheetProtection password="E149" sheet="1" objects="1" scenarios="1"/>
  <dataConsolidate/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499984740745262"/>
  </sheetPr>
  <dimension ref="A1:M83"/>
  <sheetViews>
    <sheetView showGridLines="0" zoomScale="110" zoomScaleNormal="110" workbookViewId="0">
      <selection activeCell="F11" sqref="F11"/>
    </sheetView>
  </sheetViews>
  <sheetFormatPr defaultColWidth="9.140625" defaultRowHeight="15" x14ac:dyDescent="0.2"/>
  <cols>
    <col min="1" max="1" width="4.28515625" style="9" customWidth="1"/>
    <col min="2" max="2" width="55.140625" style="9" customWidth="1"/>
    <col min="3" max="3" width="12.5703125" style="9" customWidth="1"/>
    <col min="4" max="4" width="10.28515625" style="9" customWidth="1"/>
    <col min="5" max="5" width="11" style="9" bestFit="1" customWidth="1"/>
    <col min="6" max="6" width="11.5703125" style="9" customWidth="1"/>
    <col min="7" max="7" width="12" style="58" customWidth="1"/>
    <col min="8" max="16384" width="9.140625" style="9"/>
  </cols>
  <sheetData>
    <row r="1" spans="1:13" s="3" customFormat="1" ht="12.75" customHeight="1" x14ac:dyDescent="0.2">
      <c r="A1" s="97"/>
      <c r="B1" s="96" t="s">
        <v>438</v>
      </c>
      <c r="C1" s="95" t="s">
        <v>57</v>
      </c>
      <c r="D1" s="10"/>
      <c r="E1" s="11"/>
      <c r="F1" s="705"/>
      <c r="G1" s="706"/>
      <c r="H1" s="705"/>
      <c r="I1" s="705"/>
      <c r="J1" s="705"/>
      <c r="K1" s="705"/>
      <c r="L1" s="705"/>
      <c r="M1" s="705"/>
    </row>
    <row r="2" spans="1:13" s="3" customFormat="1" ht="12.75" customHeight="1" x14ac:dyDescent="0.2">
      <c r="A2" s="82">
        <v>1</v>
      </c>
      <c r="B2" s="79" t="s">
        <v>59</v>
      </c>
      <c r="C2" s="89">
        <v>1500000</v>
      </c>
      <c r="D2" s="72"/>
      <c r="E2" s="11"/>
      <c r="F2" s="705"/>
      <c r="G2" s="706"/>
      <c r="H2" s="705"/>
      <c r="I2" s="705"/>
      <c r="J2" s="705"/>
      <c r="K2" s="705"/>
      <c r="L2" s="705"/>
      <c r="M2" s="705"/>
    </row>
    <row r="3" spans="1:13" s="3" customFormat="1" ht="12.75" customHeight="1" x14ac:dyDescent="0.2">
      <c r="A3" s="86">
        <v>2</v>
      </c>
      <c r="B3" s="87" t="s">
        <v>551</v>
      </c>
      <c r="C3" s="90">
        <v>41000000</v>
      </c>
      <c r="D3" s="73"/>
      <c r="E3" s="11"/>
      <c r="F3" s="705"/>
      <c r="G3" s="706"/>
      <c r="H3" s="705"/>
      <c r="I3" s="705"/>
      <c r="J3" s="705"/>
      <c r="K3" s="705"/>
      <c r="L3" s="705"/>
      <c r="M3" s="705"/>
    </row>
    <row r="4" spans="1:13" s="3" customFormat="1" ht="12.75" customHeight="1" x14ac:dyDescent="0.2">
      <c r="A4" s="82">
        <v>3</v>
      </c>
      <c r="B4" s="81" t="s">
        <v>552</v>
      </c>
      <c r="C4" s="909">
        <v>300000</v>
      </c>
      <c r="D4" s="73"/>
      <c r="E4" s="11"/>
      <c r="F4" s="705"/>
      <c r="G4" s="706"/>
      <c r="H4" s="705"/>
      <c r="I4" s="705"/>
      <c r="J4" s="705"/>
      <c r="K4" s="705"/>
      <c r="L4" s="705"/>
      <c r="M4" s="705"/>
    </row>
    <row r="5" spans="1:13" s="3" customFormat="1" ht="12.75" customHeight="1" x14ac:dyDescent="0.2">
      <c r="A5" s="86">
        <v>4</v>
      </c>
      <c r="B5" s="87" t="s">
        <v>430</v>
      </c>
      <c r="C5" s="92">
        <v>8644000</v>
      </c>
      <c r="D5" s="73"/>
      <c r="E5" s="11"/>
      <c r="F5" s="705"/>
      <c r="G5" s="706"/>
      <c r="H5" s="705"/>
      <c r="I5" s="705"/>
      <c r="J5" s="705"/>
      <c r="K5" s="705"/>
      <c r="L5" s="705"/>
      <c r="M5" s="705"/>
    </row>
    <row r="6" spans="1:13" s="3" customFormat="1" ht="12.75" customHeight="1" x14ac:dyDescent="0.2">
      <c r="A6" s="82">
        <v>5</v>
      </c>
      <c r="B6" s="80" t="s">
        <v>535</v>
      </c>
      <c r="C6" s="91">
        <v>733000</v>
      </c>
      <c r="D6" s="699"/>
      <c r="E6" s="10"/>
      <c r="F6" s="705"/>
      <c r="G6" s="706"/>
      <c r="H6" s="705"/>
      <c r="I6" s="705"/>
      <c r="J6" s="705"/>
      <c r="K6" s="705"/>
      <c r="L6" s="705"/>
      <c r="M6" s="705"/>
    </row>
    <row r="7" spans="1:13" s="3" customFormat="1" ht="12.75" customHeight="1" x14ac:dyDescent="0.2">
      <c r="A7" s="910">
        <v>6</v>
      </c>
      <c r="B7" s="911" t="s">
        <v>537</v>
      </c>
      <c r="C7" s="912">
        <v>200000</v>
      </c>
      <c r="D7" s="698"/>
      <c r="E7" s="11"/>
      <c r="F7" s="705"/>
      <c r="G7" s="707"/>
      <c r="H7" s="705"/>
      <c r="I7" s="705"/>
      <c r="J7" s="705"/>
      <c r="K7" s="705"/>
      <c r="L7" s="705"/>
      <c r="M7" s="705"/>
    </row>
    <row r="8" spans="1:13" s="3" customFormat="1" ht="12.75" customHeight="1" x14ac:dyDescent="0.2">
      <c r="A8" s="82">
        <v>7</v>
      </c>
      <c r="B8" s="900" t="s">
        <v>558</v>
      </c>
      <c r="C8" s="898">
        <v>180000</v>
      </c>
      <c r="D8" s="698"/>
      <c r="E8" s="11"/>
      <c r="F8" s="705"/>
      <c r="G8" s="707"/>
      <c r="H8" s="705"/>
      <c r="I8" s="705"/>
      <c r="J8" s="705"/>
      <c r="K8" s="705"/>
      <c r="L8" s="705"/>
      <c r="M8" s="705"/>
    </row>
    <row r="9" spans="1:13" s="3" customFormat="1" ht="12.75" customHeight="1" x14ac:dyDescent="0.2">
      <c r="A9" s="910">
        <v>8</v>
      </c>
      <c r="B9" s="913" t="s">
        <v>572</v>
      </c>
      <c r="C9" s="914">
        <v>68000</v>
      </c>
      <c r="D9" s="698"/>
      <c r="E9" s="11"/>
      <c r="F9" s="705"/>
      <c r="G9" s="707"/>
      <c r="H9" s="705"/>
      <c r="I9" s="705"/>
      <c r="J9" s="705"/>
      <c r="K9" s="705"/>
      <c r="L9" s="705"/>
      <c r="M9" s="705"/>
    </row>
    <row r="10" spans="1:13" s="3" customFormat="1" ht="12.75" customHeight="1" x14ac:dyDescent="0.2">
      <c r="A10" s="82">
        <v>9</v>
      </c>
      <c r="B10" s="81" t="s">
        <v>540</v>
      </c>
      <c r="C10" s="94">
        <v>220000</v>
      </c>
      <c r="D10" s="698"/>
      <c r="E10" s="698"/>
      <c r="F10" s="705"/>
      <c r="G10" s="707"/>
      <c r="H10" s="705"/>
      <c r="I10" s="705"/>
      <c r="J10" s="705"/>
      <c r="K10" s="705"/>
      <c r="L10" s="705"/>
      <c r="M10" s="705"/>
    </row>
    <row r="11" spans="1:13" s="3" customFormat="1" ht="12.75" customHeight="1" thickBot="1" x14ac:dyDescent="0.25">
      <c r="A11" s="83"/>
      <c r="B11" s="101" t="s">
        <v>61</v>
      </c>
      <c r="C11" s="98">
        <f>SUM(C2:C10)</f>
        <v>52845000</v>
      </c>
      <c r="D11" s="102" t="s">
        <v>47</v>
      </c>
      <c r="E11" s="103">
        <f>IF('výdaje-paragraf'!G25=0," ",'výdaje-paragraf'!G25)</f>
        <v>55000000</v>
      </c>
      <c r="F11" s="1015">
        <f>E11-C11</f>
        <v>2155000</v>
      </c>
      <c r="G11" s="707"/>
      <c r="H11" s="705"/>
      <c r="I11" s="705"/>
      <c r="J11" s="705"/>
      <c r="K11" s="705"/>
      <c r="L11" s="705"/>
      <c r="M11" s="705"/>
    </row>
    <row r="12" spans="1:13" s="3" customFormat="1" ht="12.75" customHeight="1" thickTop="1" x14ac:dyDescent="0.2">
      <c r="A12" s="82">
        <v>10</v>
      </c>
      <c r="B12" s="897" t="s">
        <v>541</v>
      </c>
      <c r="C12" s="898">
        <v>1000000</v>
      </c>
      <c r="D12" s="698"/>
      <c r="E12" s="698"/>
      <c r="F12" s="705"/>
      <c r="G12" s="707"/>
      <c r="H12" s="705"/>
      <c r="I12" s="705"/>
      <c r="J12" s="705"/>
      <c r="K12" s="705"/>
      <c r="L12" s="705"/>
      <c r="M12" s="705"/>
    </row>
    <row r="13" spans="1:13" s="3" customFormat="1" ht="12.75" customHeight="1" x14ac:dyDescent="0.2">
      <c r="A13" s="86">
        <v>11</v>
      </c>
      <c r="B13" s="902" t="s">
        <v>538</v>
      </c>
      <c r="C13" s="903"/>
      <c r="D13" s="699"/>
      <c r="E13" s="11"/>
      <c r="F13" s="705"/>
      <c r="G13" s="707"/>
      <c r="H13" s="705"/>
      <c r="I13" s="708"/>
      <c r="J13" s="705"/>
      <c r="K13" s="705"/>
      <c r="L13" s="705"/>
      <c r="M13" s="705"/>
    </row>
    <row r="14" spans="1:13" s="3" customFormat="1" ht="12.75" customHeight="1" x14ac:dyDescent="0.2">
      <c r="A14" s="82">
        <v>12</v>
      </c>
      <c r="B14" s="897" t="s">
        <v>536</v>
      </c>
      <c r="C14" s="898">
        <v>2682840</v>
      </c>
      <c r="D14" s="698" t="s">
        <v>550</v>
      </c>
      <c r="E14" s="11"/>
      <c r="F14" s="705"/>
      <c r="G14" s="706"/>
      <c r="H14" s="705"/>
      <c r="I14" s="708"/>
      <c r="J14" s="705"/>
      <c r="K14" s="705"/>
      <c r="L14" s="705"/>
      <c r="M14" s="705"/>
    </row>
    <row r="15" spans="1:13" s="3" customFormat="1" ht="12.75" customHeight="1" x14ac:dyDescent="0.2">
      <c r="A15" s="86">
        <v>13</v>
      </c>
      <c r="B15" s="899" t="s">
        <v>539</v>
      </c>
      <c r="C15" s="904">
        <v>600000</v>
      </c>
      <c r="D15" s="699"/>
      <c r="E15" s="11"/>
      <c r="F15" s="705"/>
      <c r="G15" s="706"/>
      <c r="H15" s="705"/>
      <c r="I15" s="708"/>
      <c r="J15" s="705"/>
      <c r="K15" s="705"/>
      <c r="L15" s="705"/>
      <c r="M15" s="705"/>
    </row>
    <row r="16" spans="1:13" s="3" customFormat="1" ht="12.75" customHeight="1" x14ac:dyDescent="0.2">
      <c r="A16" s="82">
        <v>14</v>
      </c>
      <c r="B16" s="900" t="s">
        <v>542</v>
      </c>
      <c r="C16" s="898">
        <v>1500000</v>
      </c>
      <c r="D16" s="697"/>
      <c r="E16" s="11"/>
      <c r="F16" s="705"/>
      <c r="G16" s="706"/>
      <c r="H16" s="705"/>
      <c r="I16" s="705"/>
      <c r="J16" s="705"/>
      <c r="K16" s="705"/>
      <c r="L16" s="705"/>
      <c r="M16" s="705"/>
    </row>
    <row r="17" spans="1:13" s="3" customFormat="1" ht="12.75" customHeight="1" x14ac:dyDescent="0.2">
      <c r="A17" s="86">
        <v>15</v>
      </c>
      <c r="B17" s="905" t="s">
        <v>119</v>
      </c>
      <c r="C17" s="904">
        <v>1000000</v>
      </c>
      <c r="D17" s="697"/>
      <c r="E17" s="11"/>
      <c r="F17" s="705"/>
      <c r="G17" s="706"/>
      <c r="H17" s="705"/>
      <c r="I17" s="705"/>
      <c r="J17" s="705"/>
      <c r="K17" s="705"/>
      <c r="L17" s="705"/>
      <c r="M17" s="705"/>
    </row>
    <row r="18" spans="1:13" s="3" customFormat="1" ht="12.75" customHeight="1" x14ac:dyDescent="0.2">
      <c r="A18" s="82">
        <v>16</v>
      </c>
      <c r="B18" s="900" t="s">
        <v>120</v>
      </c>
      <c r="C18" s="906"/>
      <c r="D18" s="697"/>
      <c r="E18" s="11"/>
      <c r="F18" s="705"/>
      <c r="G18" s="706"/>
      <c r="H18" s="705"/>
      <c r="I18" s="705"/>
      <c r="J18" s="705"/>
      <c r="K18" s="705"/>
      <c r="L18" s="705"/>
      <c r="M18" s="705"/>
    </row>
    <row r="19" spans="1:13" s="3" customFormat="1" ht="12.75" customHeight="1" x14ac:dyDescent="0.2">
      <c r="A19" s="86">
        <v>17</v>
      </c>
      <c r="B19" s="899" t="s">
        <v>557</v>
      </c>
      <c r="C19" s="903"/>
      <c r="D19" s="697"/>
      <c r="E19" s="698"/>
      <c r="F19" s="705"/>
      <c r="G19" s="706"/>
      <c r="H19" s="705"/>
      <c r="I19" s="705"/>
      <c r="J19" s="705"/>
      <c r="K19" s="705"/>
      <c r="L19" s="705"/>
      <c r="M19" s="705"/>
    </row>
    <row r="20" spans="1:13" s="3" customFormat="1" ht="12.75" customHeight="1" x14ac:dyDescent="0.2">
      <c r="A20" s="704">
        <v>18</v>
      </c>
      <c r="B20" s="900" t="s">
        <v>543</v>
      </c>
      <c r="C20" s="906"/>
      <c r="D20" s="129"/>
      <c r="E20" s="76"/>
      <c r="F20" s="705"/>
      <c r="G20" s="706"/>
      <c r="H20" s="705"/>
      <c r="I20" s="705"/>
      <c r="J20" s="705"/>
      <c r="K20" s="705"/>
      <c r="L20" s="705"/>
      <c r="M20" s="705"/>
    </row>
    <row r="21" spans="1:13" s="3" customFormat="1" ht="12.75" customHeight="1" x14ac:dyDescent="0.2">
      <c r="A21" s="86">
        <v>19</v>
      </c>
      <c r="B21" s="899" t="s">
        <v>544</v>
      </c>
      <c r="C21" s="903"/>
      <c r="D21" s="75"/>
      <c r="E21" s="12"/>
      <c r="F21" s="705"/>
      <c r="G21" s="706"/>
      <c r="H21" s="705"/>
      <c r="I21" s="705"/>
      <c r="J21" s="705"/>
      <c r="K21" s="705"/>
      <c r="L21" s="705"/>
      <c r="M21" s="705"/>
    </row>
    <row r="22" spans="1:13" s="3" customFormat="1" ht="12.75" customHeight="1" x14ac:dyDescent="0.2">
      <c r="A22" s="82">
        <v>20</v>
      </c>
      <c r="B22" s="900" t="s">
        <v>545</v>
      </c>
      <c r="C22" s="906"/>
      <c r="D22" s="130"/>
      <c r="E22" s="11"/>
      <c r="F22" s="705"/>
      <c r="G22" s="706"/>
      <c r="H22" s="705"/>
      <c r="I22" s="705"/>
      <c r="J22" s="705"/>
      <c r="K22" s="705"/>
      <c r="L22" s="705"/>
      <c r="M22" s="705"/>
    </row>
    <row r="23" spans="1:13" s="3" customFormat="1" ht="12.75" customHeight="1" x14ac:dyDescent="0.2">
      <c r="A23" s="86">
        <v>21</v>
      </c>
      <c r="B23" s="899" t="s">
        <v>546</v>
      </c>
      <c r="C23" s="903"/>
      <c r="D23" s="697"/>
      <c r="E23" s="11"/>
      <c r="F23" s="705"/>
      <c r="G23" s="706"/>
      <c r="H23" s="705"/>
      <c r="I23" s="705"/>
      <c r="J23" s="705"/>
      <c r="K23" s="705"/>
      <c r="L23" s="705"/>
      <c r="M23" s="705"/>
    </row>
    <row r="24" spans="1:13" s="3" customFormat="1" ht="12.75" customHeight="1" x14ac:dyDescent="0.2">
      <c r="A24" s="82">
        <v>22</v>
      </c>
      <c r="B24" s="900" t="s">
        <v>434</v>
      </c>
      <c r="C24" s="906"/>
      <c r="D24" s="74"/>
      <c r="E24" s="76"/>
      <c r="F24" s="705"/>
      <c r="G24" s="707"/>
      <c r="H24" s="705"/>
      <c r="I24" s="705"/>
      <c r="J24" s="705"/>
      <c r="K24" s="705"/>
      <c r="L24" s="705"/>
      <c r="M24" s="705"/>
    </row>
    <row r="25" spans="1:13" s="3" customFormat="1" ht="12.75" customHeight="1" x14ac:dyDescent="0.2">
      <c r="A25" s="86">
        <v>23</v>
      </c>
      <c r="B25" s="899" t="s">
        <v>547</v>
      </c>
      <c r="C25" s="907"/>
      <c r="D25" s="74"/>
      <c r="E25" s="11"/>
      <c r="F25" s="705"/>
      <c r="G25" s="706"/>
      <c r="H25" s="705"/>
      <c r="I25" s="705"/>
      <c r="J25" s="705"/>
      <c r="K25" s="705"/>
      <c r="L25" s="705"/>
      <c r="M25" s="705"/>
    </row>
    <row r="26" spans="1:13" s="3" customFormat="1" ht="12.75" customHeight="1" x14ac:dyDescent="0.2">
      <c r="A26" s="82">
        <v>24</v>
      </c>
      <c r="B26" s="897" t="s">
        <v>548</v>
      </c>
      <c r="C26" s="898">
        <v>2217000</v>
      </c>
      <c r="D26" s="74"/>
      <c r="E26" s="11"/>
      <c r="F26" s="705"/>
      <c r="G26" s="706"/>
      <c r="H26" s="705"/>
      <c r="I26" s="705"/>
      <c r="J26" s="705"/>
      <c r="K26" s="705"/>
      <c r="L26" s="705"/>
      <c r="M26" s="705"/>
    </row>
    <row r="27" spans="1:13" s="3" customFormat="1" ht="12.75" customHeight="1" x14ac:dyDescent="0.2">
      <c r="A27" s="86">
        <v>25</v>
      </c>
      <c r="B27" s="899" t="s">
        <v>559</v>
      </c>
      <c r="C27" s="904">
        <v>300000</v>
      </c>
      <c r="D27" s="76"/>
      <c r="E27" s="11"/>
      <c r="F27" s="705"/>
      <c r="G27" s="706"/>
      <c r="H27" s="705"/>
      <c r="I27" s="705"/>
      <c r="J27" s="705"/>
      <c r="K27" s="705"/>
      <c r="L27" s="705"/>
      <c r="M27" s="705"/>
    </row>
    <row r="28" spans="1:13" s="3" customFormat="1" ht="12.75" customHeight="1" x14ac:dyDescent="0.2">
      <c r="A28" s="82">
        <v>26</v>
      </c>
      <c r="B28" s="897" t="s">
        <v>431</v>
      </c>
      <c r="C28" s="898">
        <v>100000</v>
      </c>
      <c r="D28" s="76"/>
      <c r="E28" s="11"/>
      <c r="F28" s="705"/>
      <c r="G28" s="706"/>
      <c r="H28" s="705"/>
      <c r="I28" s="705"/>
      <c r="J28" s="705"/>
      <c r="K28" s="705"/>
      <c r="L28" s="705"/>
      <c r="M28" s="705"/>
    </row>
    <row r="29" spans="1:13" s="3" customFormat="1" ht="12.75" customHeight="1" x14ac:dyDescent="0.2">
      <c r="A29" s="86">
        <v>27</v>
      </c>
      <c r="B29" s="899" t="s">
        <v>560</v>
      </c>
      <c r="C29" s="904">
        <v>350000</v>
      </c>
      <c r="D29" s="74"/>
      <c r="E29" s="11"/>
      <c r="F29" s="705"/>
      <c r="G29" s="706"/>
      <c r="H29" s="705"/>
      <c r="I29" s="705"/>
      <c r="J29" s="705"/>
      <c r="K29" s="705"/>
      <c r="L29" s="705"/>
      <c r="M29" s="705"/>
    </row>
    <row r="30" spans="1:13" s="3" customFormat="1" ht="12.75" customHeight="1" x14ac:dyDescent="0.2">
      <c r="A30" s="82">
        <v>28</v>
      </c>
      <c r="B30" s="897" t="s">
        <v>561</v>
      </c>
      <c r="C30" s="901">
        <v>520000</v>
      </c>
      <c r="D30" s="74"/>
      <c r="E30" s="11"/>
      <c r="F30" s="705"/>
      <c r="G30" s="706"/>
      <c r="H30" s="705"/>
      <c r="I30" s="705"/>
      <c r="J30" s="705"/>
      <c r="K30" s="705"/>
      <c r="L30" s="705"/>
      <c r="M30" s="705"/>
    </row>
    <row r="31" spans="1:13" s="3" customFormat="1" ht="12.75" customHeight="1" x14ac:dyDescent="0.2">
      <c r="A31" s="86">
        <v>29</v>
      </c>
      <c r="B31" s="899" t="s">
        <v>562</v>
      </c>
      <c r="C31" s="904">
        <v>1800000</v>
      </c>
      <c r="D31" s="76"/>
      <c r="E31" s="11"/>
      <c r="F31" s="705"/>
      <c r="G31" s="706"/>
      <c r="H31" s="705"/>
      <c r="I31" s="705"/>
      <c r="J31" s="705"/>
      <c r="K31" s="705"/>
      <c r="L31" s="705"/>
      <c r="M31" s="705"/>
    </row>
    <row r="32" spans="1:13" s="3" customFormat="1" ht="12.75" customHeight="1" x14ac:dyDescent="0.2">
      <c r="A32" s="82">
        <v>30</v>
      </c>
      <c r="B32" s="897" t="s">
        <v>563</v>
      </c>
      <c r="C32" s="901">
        <v>1000000</v>
      </c>
      <c r="D32" s="76"/>
      <c r="E32" s="11"/>
      <c r="F32" s="705"/>
      <c r="G32" s="706"/>
      <c r="H32" s="705"/>
      <c r="I32" s="705"/>
      <c r="J32" s="705"/>
      <c r="K32" s="705"/>
      <c r="L32" s="705"/>
      <c r="M32" s="705"/>
    </row>
    <row r="33" spans="1:13" s="3" customFormat="1" ht="12.75" customHeight="1" x14ac:dyDescent="0.2">
      <c r="A33" s="86">
        <v>31</v>
      </c>
      <c r="B33" s="899" t="s">
        <v>564</v>
      </c>
      <c r="C33" s="903"/>
      <c r="D33" s="76"/>
      <c r="E33" s="11"/>
      <c r="F33" s="705"/>
      <c r="G33" s="706"/>
      <c r="H33" s="705"/>
      <c r="I33" s="705"/>
      <c r="J33" s="705"/>
      <c r="K33" s="705"/>
      <c r="L33" s="705"/>
      <c r="M33" s="705"/>
    </row>
    <row r="34" spans="1:13" s="3" customFormat="1" ht="12.75" x14ac:dyDescent="0.2">
      <c r="A34" s="82">
        <v>32</v>
      </c>
      <c r="B34" s="897" t="s">
        <v>565</v>
      </c>
      <c r="C34" s="906"/>
      <c r="D34" s="74"/>
      <c r="E34" s="76"/>
      <c r="F34" s="705"/>
      <c r="G34" s="706"/>
      <c r="H34" s="705"/>
      <c r="I34" s="705"/>
      <c r="J34" s="705"/>
      <c r="K34" s="705"/>
      <c r="L34" s="705"/>
      <c r="M34" s="705"/>
    </row>
    <row r="35" spans="1:13" s="3" customFormat="1" ht="12.75" customHeight="1" x14ac:dyDescent="0.2">
      <c r="A35" s="86">
        <v>33</v>
      </c>
      <c r="B35" s="905" t="s">
        <v>549</v>
      </c>
      <c r="C35" s="903"/>
      <c r="D35" s="76"/>
      <c r="E35" s="11"/>
      <c r="F35" s="705"/>
      <c r="G35" s="706"/>
      <c r="H35" s="705"/>
      <c r="I35" s="705"/>
      <c r="J35" s="705"/>
      <c r="K35" s="705"/>
      <c r="L35" s="705"/>
      <c r="M35" s="705"/>
    </row>
    <row r="36" spans="1:13" s="3" customFormat="1" ht="12.75" customHeight="1" x14ac:dyDescent="0.2">
      <c r="A36" s="82">
        <v>34</v>
      </c>
      <c r="B36" s="900" t="s">
        <v>573</v>
      </c>
      <c r="C36" s="908"/>
      <c r="D36" s="72"/>
      <c r="E36" s="11"/>
      <c r="F36" s="705"/>
      <c r="G36" s="706"/>
      <c r="H36" s="705"/>
      <c r="I36" s="705"/>
      <c r="J36" s="705"/>
      <c r="K36" s="705"/>
      <c r="L36" s="705"/>
      <c r="M36" s="705"/>
    </row>
    <row r="37" spans="1:13" s="3" customFormat="1" ht="12.75" customHeight="1" x14ac:dyDescent="0.2">
      <c r="A37" s="86">
        <v>35</v>
      </c>
      <c r="B37" s="902" t="s">
        <v>53</v>
      </c>
      <c r="C37" s="903"/>
      <c r="D37" s="72"/>
      <c r="E37" s="11"/>
      <c r="F37" s="705"/>
      <c r="G37" s="706"/>
      <c r="H37" s="705"/>
      <c r="I37" s="705"/>
      <c r="J37" s="705"/>
      <c r="K37" s="705"/>
      <c r="L37" s="705"/>
      <c r="M37" s="705"/>
    </row>
    <row r="38" spans="1:13" s="3" customFormat="1" ht="12.75" customHeight="1" x14ac:dyDescent="0.2">
      <c r="A38" s="82">
        <v>36</v>
      </c>
      <c r="B38" s="80"/>
      <c r="C38" s="94"/>
      <c r="D38" s="72"/>
      <c r="E38" s="11"/>
      <c r="F38" s="705"/>
      <c r="G38" s="706"/>
      <c r="H38" s="705"/>
      <c r="I38" s="705"/>
      <c r="J38" s="705"/>
      <c r="K38" s="705"/>
      <c r="L38" s="705"/>
      <c r="M38" s="705"/>
    </row>
    <row r="39" spans="1:13" s="3" customFormat="1" ht="12.75" customHeight="1" x14ac:dyDescent="0.2">
      <c r="A39" s="86">
        <v>37</v>
      </c>
      <c r="B39" s="88"/>
      <c r="C39" s="93"/>
      <c r="D39" s="72"/>
      <c r="E39" s="11"/>
      <c r="F39" s="705"/>
      <c r="G39" s="706"/>
      <c r="H39" s="705"/>
      <c r="I39" s="705"/>
      <c r="J39" s="705"/>
      <c r="K39" s="705"/>
      <c r="L39" s="705"/>
      <c r="M39" s="705"/>
    </row>
    <row r="40" spans="1:13" s="3" customFormat="1" ht="12.75" customHeight="1" x14ac:dyDescent="0.2">
      <c r="A40" s="82">
        <v>38</v>
      </c>
      <c r="B40" s="80"/>
      <c r="C40" s="91"/>
      <c r="D40" s="72"/>
      <c r="E40" s="11"/>
      <c r="F40" s="705"/>
      <c r="G40" s="706"/>
      <c r="H40" s="705"/>
      <c r="I40" s="705"/>
      <c r="J40" s="705"/>
      <c r="K40" s="705"/>
      <c r="L40" s="705"/>
      <c r="M40" s="705"/>
    </row>
    <row r="41" spans="1:13" s="3" customFormat="1" ht="12.75" customHeight="1" x14ac:dyDescent="0.2">
      <c r="A41" s="86">
        <v>39</v>
      </c>
      <c r="B41" s="88"/>
      <c r="C41" s="93"/>
      <c r="D41" s="72"/>
      <c r="E41" s="11"/>
      <c r="F41" s="705"/>
      <c r="G41" s="706"/>
      <c r="H41" s="705"/>
      <c r="I41" s="705"/>
      <c r="J41" s="705"/>
      <c r="K41" s="705"/>
      <c r="L41" s="705"/>
      <c r="M41" s="705"/>
    </row>
    <row r="42" spans="1:13" s="3" customFormat="1" ht="12.75" customHeight="1" x14ac:dyDescent="0.2">
      <c r="A42" s="82">
        <v>40</v>
      </c>
      <c r="B42" s="80"/>
      <c r="C42" s="91"/>
      <c r="D42" s="72"/>
      <c r="E42" s="11"/>
      <c r="F42" s="705"/>
      <c r="G42" s="706"/>
      <c r="H42" s="705"/>
      <c r="I42" s="705"/>
      <c r="J42" s="705"/>
      <c r="K42" s="705"/>
      <c r="L42" s="705"/>
      <c r="M42" s="705"/>
    </row>
    <row r="43" spans="1:13" s="3" customFormat="1" ht="12.75" customHeight="1" x14ac:dyDescent="0.2">
      <c r="A43" s="82"/>
      <c r="B43" s="81" t="s">
        <v>61</v>
      </c>
      <c r="C43" s="94">
        <f>SUM(C12:C42)</f>
        <v>13069840</v>
      </c>
      <c r="D43" s="74"/>
      <c r="E43" s="11"/>
      <c r="F43" s="705"/>
      <c r="G43" s="706"/>
      <c r="H43" s="705"/>
      <c r="I43" s="705"/>
      <c r="J43" s="705"/>
      <c r="K43" s="705"/>
      <c r="L43" s="705"/>
      <c r="M43" s="705"/>
    </row>
    <row r="44" spans="1:13" x14ac:dyDescent="0.2">
      <c r="A44" s="11"/>
      <c r="B44" s="84" t="s">
        <v>60</v>
      </c>
      <c r="C44" s="85">
        <f>SUM(C11+C43)</f>
        <v>65914840</v>
      </c>
      <c r="D44" s="11"/>
      <c r="E44" s="11"/>
      <c r="F44" s="705"/>
      <c r="G44" s="706"/>
      <c r="H44" s="705"/>
      <c r="I44" s="705"/>
      <c r="J44" s="705"/>
      <c r="K44" s="705"/>
      <c r="L44" s="705"/>
      <c r="M44" s="705"/>
    </row>
    <row r="45" spans="1:13" x14ac:dyDescent="0.2">
      <c r="A45" s="11"/>
      <c r="B45" s="84" t="s">
        <v>65</v>
      </c>
      <c r="C45" s="11"/>
      <c r="D45" s="11"/>
      <c r="E45" s="11"/>
      <c r="F45" s="705"/>
      <c r="G45" s="706"/>
      <c r="H45" s="705"/>
      <c r="I45" s="705"/>
      <c r="J45" s="705"/>
      <c r="K45" s="705"/>
      <c r="L45" s="705"/>
      <c r="M45" s="705"/>
    </row>
    <row r="46" spans="1:13" x14ac:dyDescent="0.2">
      <c r="A46" s="77"/>
      <c r="B46" s="77"/>
      <c r="C46" s="77"/>
      <c r="D46" s="77"/>
      <c r="E46" s="77"/>
      <c r="F46" s="77"/>
      <c r="G46" s="78"/>
      <c r="H46" s="77"/>
      <c r="I46" s="77"/>
      <c r="J46" s="77"/>
      <c r="K46" s="77"/>
      <c r="L46" s="77"/>
      <c r="M46" s="77"/>
    </row>
    <row r="47" spans="1:13" x14ac:dyDescent="0.2">
      <c r="A47" s="77"/>
      <c r="B47" s="77"/>
      <c r="C47" s="77"/>
      <c r="D47" s="77"/>
      <c r="E47" s="77"/>
      <c r="F47" s="77"/>
      <c r="G47" s="78"/>
      <c r="H47" s="77"/>
      <c r="I47" s="77"/>
      <c r="J47" s="77"/>
      <c r="K47" s="77"/>
      <c r="L47" s="77"/>
      <c r="M47" s="77"/>
    </row>
    <row r="48" spans="1:13" x14ac:dyDescent="0.2">
      <c r="A48" s="77"/>
      <c r="B48" s="77"/>
      <c r="C48" s="77"/>
      <c r="D48" s="77"/>
      <c r="E48" s="77"/>
      <c r="F48" s="77"/>
      <c r="G48" s="78"/>
      <c r="H48" s="77"/>
      <c r="I48" s="77"/>
      <c r="J48" s="77"/>
      <c r="K48" s="77"/>
      <c r="L48" s="77"/>
      <c r="M48" s="77"/>
    </row>
    <row r="49" spans="1:13" x14ac:dyDescent="0.2">
      <c r="A49" s="77"/>
      <c r="B49" s="77"/>
      <c r="C49" s="77"/>
      <c r="D49" s="77"/>
      <c r="E49" s="77"/>
      <c r="F49" s="77"/>
      <c r="G49" s="78"/>
      <c r="H49" s="77"/>
      <c r="I49" s="77"/>
      <c r="J49" s="77"/>
      <c r="K49" s="77"/>
      <c r="L49" s="77"/>
      <c r="M49" s="77"/>
    </row>
    <row r="50" spans="1:13" x14ac:dyDescent="0.2">
      <c r="A50" s="77"/>
      <c r="B50" s="77"/>
      <c r="C50" s="77"/>
      <c r="D50" s="77"/>
      <c r="E50" s="77"/>
      <c r="F50" s="77"/>
      <c r="G50" s="78"/>
      <c r="H50" s="77"/>
      <c r="I50" s="77"/>
      <c r="J50" s="77"/>
      <c r="K50" s="77"/>
      <c r="L50" s="77"/>
      <c r="M50" s="77"/>
    </row>
    <row r="51" spans="1:13" x14ac:dyDescent="0.2">
      <c r="A51" s="77"/>
      <c r="B51" s="77"/>
      <c r="C51" s="77"/>
      <c r="D51" s="77"/>
      <c r="E51" s="77"/>
      <c r="F51" s="77"/>
      <c r="G51" s="78"/>
      <c r="H51" s="77"/>
      <c r="I51" s="77"/>
      <c r="J51" s="77"/>
      <c r="K51" s="77"/>
      <c r="L51" s="77"/>
      <c r="M51" s="77"/>
    </row>
    <row r="52" spans="1:13" x14ac:dyDescent="0.2">
      <c r="A52" s="77"/>
      <c r="B52" s="77"/>
      <c r="C52" s="77"/>
      <c r="D52" s="77"/>
      <c r="E52" s="77"/>
      <c r="F52" s="77"/>
      <c r="G52" s="78"/>
      <c r="H52" s="77"/>
      <c r="I52" s="77"/>
      <c r="J52" s="77"/>
      <c r="K52" s="77"/>
      <c r="L52" s="77"/>
      <c r="M52" s="77"/>
    </row>
    <row r="53" spans="1:13" x14ac:dyDescent="0.2">
      <c r="A53" s="77"/>
      <c r="B53" s="77"/>
      <c r="C53" s="77"/>
      <c r="D53" s="77"/>
      <c r="E53" s="77"/>
      <c r="F53" s="77"/>
      <c r="G53" s="78"/>
      <c r="H53" s="77"/>
      <c r="I53" s="77"/>
      <c r="J53" s="77"/>
      <c r="K53" s="77"/>
      <c r="L53" s="77"/>
      <c r="M53" s="77"/>
    </row>
    <row r="54" spans="1:13" x14ac:dyDescent="0.2">
      <c r="A54" s="77"/>
      <c r="B54" s="77"/>
      <c r="C54" s="77"/>
      <c r="D54" s="77"/>
      <c r="E54" s="77"/>
      <c r="F54" s="77"/>
      <c r="G54" s="78"/>
      <c r="H54" s="77"/>
      <c r="I54" s="77"/>
      <c r="J54" s="77"/>
      <c r="K54" s="77"/>
      <c r="L54" s="77"/>
      <c r="M54" s="77"/>
    </row>
    <row r="55" spans="1:13" x14ac:dyDescent="0.2">
      <c r="A55" s="77"/>
      <c r="B55" s="77"/>
      <c r="C55" s="77"/>
      <c r="D55" s="77"/>
      <c r="E55" s="77"/>
      <c r="F55" s="77"/>
      <c r="G55" s="78"/>
      <c r="H55" s="77"/>
      <c r="I55" s="77"/>
      <c r="J55" s="77"/>
      <c r="K55" s="77"/>
      <c r="L55" s="77"/>
      <c r="M55" s="77"/>
    </row>
    <row r="56" spans="1:13" x14ac:dyDescent="0.2">
      <c r="A56" s="77"/>
      <c r="B56" s="77"/>
      <c r="C56" s="77"/>
      <c r="D56" s="77"/>
      <c r="E56" s="77"/>
      <c r="F56" s="77"/>
      <c r="G56" s="78"/>
      <c r="H56" s="77"/>
      <c r="I56" s="77"/>
      <c r="J56" s="77"/>
      <c r="K56" s="77"/>
      <c r="L56" s="77"/>
      <c r="M56" s="77"/>
    </row>
    <row r="57" spans="1:13" x14ac:dyDescent="0.2">
      <c r="A57" s="77"/>
      <c r="B57" s="77"/>
      <c r="C57" s="77"/>
      <c r="D57" s="77"/>
      <c r="E57" s="77"/>
      <c r="F57" s="77"/>
      <c r="G57" s="78"/>
      <c r="H57" s="77"/>
      <c r="I57" s="77"/>
      <c r="J57" s="77"/>
      <c r="K57" s="77"/>
      <c r="L57" s="77"/>
      <c r="M57" s="77"/>
    </row>
    <row r="58" spans="1:13" x14ac:dyDescent="0.2">
      <c r="A58" s="77"/>
      <c r="B58" s="77"/>
      <c r="C58" s="77"/>
      <c r="D58" s="77"/>
      <c r="E58" s="77"/>
      <c r="F58" s="77"/>
      <c r="G58" s="78"/>
      <c r="H58" s="77"/>
      <c r="I58" s="77"/>
      <c r="J58" s="77"/>
      <c r="K58" s="77"/>
      <c r="L58" s="77"/>
      <c r="M58" s="77"/>
    </row>
    <row r="59" spans="1:13" x14ac:dyDescent="0.2">
      <c r="A59" s="77"/>
      <c r="B59" s="77"/>
      <c r="C59" s="77"/>
      <c r="D59" s="77"/>
      <c r="E59" s="77"/>
      <c r="F59" s="77"/>
      <c r="G59" s="78"/>
      <c r="H59" s="77"/>
      <c r="I59" s="77"/>
      <c r="J59" s="77"/>
      <c r="K59" s="77"/>
      <c r="L59" s="77"/>
      <c r="M59" s="77"/>
    </row>
    <row r="60" spans="1:13" x14ac:dyDescent="0.2">
      <c r="A60" s="77"/>
      <c r="B60" s="77"/>
      <c r="C60" s="77"/>
      <c r="D60" s="77"/>
      <c r="E60" s="77"/>
      <c r="F60" s="77"/>
      <c r="G60" s="78"/>
      <c r="H60" s="77"/>
      <c r="I60" s="77"/>
      <c r="J60" s="77"/>
      <c r="K60" s="77"/>
      <c r="L60" s="77"/>
      <c r="M60" s="77"/>
    </row>
    <row r="61" spans="1:13" x14ac:dyDescent="0.2">
      <c r="A61" s="77"/>
      <c r="B61" s="77"/>
      <c r="C61" s="77"/>
      <c r="D61" s="77"/>
      <c r="E61" s="77"/>
      <c r="F61" s="77"/>
      <c r="G61" s="78"/>
      <c r="H61" s="77"/>
      <c r="I61" s="77"/>
      <c r="J61" s="77"/>
      <c r="K61" s="77"/>
      <c r="L61" s="77"/>
      <c r="M61" s="77"/>
    </row>
    <row r="62" spans="1:13" x14ac:dyDescent="0.2">
      <c r="A62" s="77"/>
      <c r="B62" s="77"/>
      <c r="C62" s="77"/>
      <c r="D62" s="77"/>
      <c r="E62" s="77"/>
      <c r="F62" s="77"/>
      <c r="G62" s="78"/>
      <c r="H62" s="77"/>
      <c r="I62" s="77"/>
      <c r="J62" s="77"/>
      <c r="K62" s="77"/>
      <c r="L62" s="77"/>
      <c r="M62" s="77"/>
    </row>
    <row r="63" spans="1:13" x14ac:dyDescent="0.2">
      <c r="A63" s="77"/>
      <c r="B63" s="77"/>
      <c r="C63" s="77"/>
      <c r="D63" s="77"/>
      <c r="E63" s="77"/>
      <c r="F63" s="77"/>
      <c r="G63" s="78"/>
      <c r="H63" s="77"/>
      <c r="I63" s="77"/>
      <c r="J63" s="77"/>
      <c r="K63" s="77"/>
      <c r="L63" s="77"/>
      <c r="M63" s="77"/>
    </row>
    <row r="64" spans="1:13" x14ac:dyDescent="0.2">
      <c r="A64" s="77"/>
      <c r="B64" s="77"/>
      <c r="C64" s="77"/>
      <c r="D64" s="77"/>
      <c r="E64" s="77"/>
      <c r="F64" s="77"/>
      <c r="G64" s="78"/>
      <c r="H64" s="77"/>
      <c r="I64" s="77"/>
      <c r="J64" s="77"/>
      <c r="K64" s="77"/>
      <c r="L64" s="77"/>
      <c r="M64" s="77"/>
    </row>
    <row r="65" spans="1:13" x14ac:dyDescent="0.2">
      <c r="A65" s="77"/>
      <c r="B65" s="77"/>
      <c r="C65" s="77"/>
      <c r="D65" s="77"/>
      <c r="E65" s="77"/>
      <c r="F65" s="77"/>
      <c r="G65" s="78"/>
      <c r="H65" s="77"/>
      <c r="I65" s="77"/>
      <c r="J65" s="77"/>
      <c r="K65" s="77"/>
      <c r="L65" s="77"/>
      <c r="M65" s="77"/>
    </row>
    <row r="66" spans="1:13" x14ac:dyDescent="0.2">
      <c r="A66" s="77"/>
      <c r="B66" s="77"/>
      <c r="C66" s="77"/>
      <c r="D66" s="77"/>
      <c r="E66" s="77"/>
      <c r="F66" s="77"/>
      <c r="G66" s="78"/>
      <c r="H66" s="77"/>
      <c r="I66" s="77"/>
      <c r="J66" s="77"/>
      <c r="K66" s="77"/>
      <c r="L66" s="77"/>
      <c r="M66" s="77"/>
    </row>
    <row r="67" spans="1:13" x14ac:dyDescent="0.2">
      <c r="A67" s="77"/>
      <c r="B67" s="77"/>
      <c r="C67" s="77"/>
      <c r="D67" s="77"/>
      <c r="E67" s="77"/>
      <c r="F67" s="77"/>
      <c r="G67" s="78"/>
      <c r="H67" s="77"/>
      <c r="I67" s="77"/>
      <c r="J67" s="77"/>
      <c r="K67" s="77"/>
      <c r="L67" s="77"/>
      <c r="M67" s="77"/>
    </row>
    <row r="68" spans="1:13" x14ac:dyDescent="0.2">
      <c r="A68" s="77"/>
      <c r="B68" s="77"/>
      <c r="C68" s="77"/>
      <c r="D68" s="77"/>
      <c r="E68" s="77"/>
      <c r="F68" s="77"/>
      <c r="G68" s="78"/>
      <c r="H68" s="77"/>
      <c r="I68" s="77"/>
      <c r="J68" s="77"/>
      <c r="K68" s="77"/>
      <c r="L68" s="77"/>
      <c r="M68" s="77"/>
    </row>
    <row r="69" spans="1:13" x14ac:dyDescent="0.2">
      <c r="A69" s="77"/>
      <c r="B69" s="77"/>
      <c r="C69" s="77"/>
      <c r="D69" s="77"/>
      <c r="E69" s="77"/>
      <c r="F69" s="77"/>
      <c r="G69" s="78"/>
      <c r="H69" s="77"/>
      <c r="I69" s="77"/>
      <c r="J69" s="77"/>
      <c r="K69" s="77"/>
      <c r="L69" s="77"/>
      <c r="M69" s="77"/>
    </row>
    <row r="70" spans="1:13" x14ac:dyDescent="0.2">
      <c r="A70" s="77"/>
      <c r="B70" s="77"/>
      <c r="C70" s="77"/>
      <c r="D70" s="77"/>
      <c r="E70" s="77"/>
      <c r="F70" s="77"/>
      <c r="K70" s="77"/>
      <c r="L70" s="77"/>
      <c r="M70" s="77"/>
    </row>
    <row r="71" spans="1:13" x14ac:dyDescent="0.2">
      <c r="A71" s="77"/>
      <c r="B71" s="77"/>
      <c r="C71" s="77"/>
      <c r="D71" s="77"/>
      <c r="E71" s="77"/>
      <c r="F71" s="77"/>
      <c r="K71" s="77"/>
      <c r="L71" s="77"/>
      <c r="M71" s="77"/>
    </row>
    <row r="72" spans="1:13" x14ac:dyDescent="0.2">
      <c r="A72" s="77"/>
      <c r="B72" s="77"/>
      <c r="C72" s="77"/>
      <c r="D72" s="77"/>
      <c r="E72" s="77"/>
      <c r="F72" s="77"/>
      <c r="M72" s="77"/>
    </row>
    <row r="73" spans="1:13" x14ac:dyDescent="0.2">
      <c r="B73" s="77"/>
      <c r="C73" s="77"/>
    </row>
    <row r="74" spans="1:13" x14ac:dyDescent="0.2">
      <c r="B74" s="77"/>
      <c r="C74" s="77"/>
    </row>
    <row r="75" spans="1:13" x14ac:dyDescent="0.2">
      <c r="B75" s="77"/>
      <c r="C75" s="77"/>
    </row>
    <row r="76" spans="1:13" x14ac:dyDescent="0.2">
      <c r="B76" s="77"/>
      <c r="C76" s="77"/>
    </row>
    <row r="77" spans="1:13" x14ac:dyDescent="0.2">
      <c r="B77" s="77"/>
      <c r="C77" s="77"/>
    </row>
    <row r="78" spans="1:13" x14ac:dyDescent="0.2">
      <c r="B78" s="77"/>
      <c r="C78" s="77"/>
    </row>
    <row r="79" spans="1:13" x14ac:dyDescent="0.2">
      <c r="B79" s="77"/>
      <c r="C79" s="77"/>
    </row>
    <row r="80" spans="1:13" x14ac:dyDescent="0.2">
      <c r="B80" s="77"/>
      <c r="C80" s="77"/>
    </row>
    <row r="81" spans="2:3" x14ac:dyDescent="0.2">
      <c r="B81" s="77"/>
      <c r="C81" s="77"/>
    </row>
    <row r="82" spans="2:3" x14ac:dyDescent="0.2">
      <c r="B82" s="77"/>
      <c r="C82" s="77"/>
    </row>
    <row r="83" spans="2:3" x14ac:dyDescent="0.2">
      <c r="B83" s="77"/>
      <c r="C83" s="77"/>
    </row>
  </sheetData>
  <phoneticPr fontId="29" type="noConversion"/>
  <printOptions horizontalCentered="1"/>
  <pageMargins left="0.78740157480314965" right="0.78740157480314965" top="0.39370078740157483" bottom="0.39370078740157483" header="0.51181102362204722" footer="0.51181102362204722"/>
  <pageSetup paperSize="9" scale="95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3"/>
  <sheetViews>
    <sheetView zoomScale="110" zoomScaleNormal="110" workbookViewId="0">
      <selection activeCell="B18" sqref="B18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46" t="s">
        <v>441</v>
      </c>
      <c r="C1" s="1147"/>
      <c r="D1" s="1147"/>
      <c r="E1" s="1147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404</v>
      </c>
      <c r="B3" s="136" t="s">
        <v>254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48" t="s">
        <v>150</v>
      </c>
      <c r="B5" s="1150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49"/>
      <c r="B6" s="1151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710" t="s">
        <v>442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/>
      <c r="B7" s="151"/>
      <c r="C7" s="654"/>
      <c r="D7" s="654"/>
      <c r="E7" s="654"/>
      <c r="F7" s="654"/>
      <c r="G7" s="661"/>
    </row>
    <row r="8" spans="1:7" ht="20.100000000000001" customHeight="1" x14ac:dyDescent="0.25">
      <c r="A8" s="153"/>
      <c r="B8" s="154"/>
      <c r="C8" s="655"/>
      <c r="D8" s="655"/>
      <c r="E8" s="655"/>
      <c r="F8" s="655"/>
      <c r="G8" s="662"/>
    </row>
    <row r="9" spans="1:7" ht="20.100000000000001" customHeight="1" thickBot="1" x14ac:dyDescent="0.3">
      <c r="A9" s="155"/>
      <c r="B9" s="156"/>
      <c r="C9" s="656"/>
      <c r="D9" s="656"/>
      <c r="E9" s="656"/>
      <c r="F9" s="656"/>
      <c r="G9" s="663"/>
    </row>
    <row r="10" spans="1:7" ht="20.100000000000001" customHeight="1" thickBot="1" x14ac:dyDescent="0.3">
      <c r="A10" s="157"/>
      <c r="B10" s="158" t="s">
        <v>61</v>
      </c>
      <c r="C10" s="448">
        <f>SUM(C7:C9)</f>
        <v>0</v>
      </c>
      <c r="D10" s="448">
        <f>SUM(D7:D9)</f>
        <v>0</v>
      </c>
      <c r="E10" s="448">
        <f>SUM(E7:E9)</f>
        <v>0</v>
      </c>
      <c r="F10" s="448">
        <f>SUM(F7:F9)</f>
        <v>0</v>
      </c>
      <c r="G10" s="664">
        <f>SUM(G7:G9)</f>
        <v>0</v>
      </c>
    </row>
    <row r="11" spans="1:7" ht="15" x14ac:dyDescent="0.25">
      <c r="A11" s="159"/>
      <c r="B11" s="159"/>
      <c r="C11" s="160"/>
      <c r="D11" s="160"/>
      <c r="E11" s="160"/>
      <c r="F11" s="160"/>
      <c r="G11" s="160"/>
    </row>
    <row r="12" spans="1:7" ht="15.75" thickBot="1" x14ac:dyDescent="0.3">
      <c r="A12" s="159"/>
      <c r="B12" s="159"/>
      <c r="C12" s="159"/>
      <c r="D12" s="159"/>
      <c r="E12" s="159"/>
      <c r="F12" s="159"/>
    </row>
    <row r="13" spans="1:7" ht="15.75" x14ac:dyDescent="0.25">
      <c r="A13" s="135" t="s">
        <v>404</v>
      </c>
      <c r="B13" s="136" t="s">
        <v>254</v>
      </c>
      <c r="C13" s="161"/>
      <c r="D13" s="138"/>
      <c r="E13" s="138"/>
      <c r="F13" s="138"/>
      <c r="G13" s="139"/>
    </row>
    <row r="14" spans="1:7" ht="15.75" x14ac:dyDescent="0.25">
      <c r="A14" s="140"/>
      <c r="B14" s="162" t="s">
        <v>155</v>
      </c>
      <c r="C14" s="142"/>
      <c r="D14" s="143"/>
      <c r="E14" s="144" t="s">
        <v>149</v>
      </c>
      <c r="F14" s="143"/>
      <c r="G14" s="145"/>
    </row>
    <row r="15" spans="1:7" ht="15" x14ac:dyDescent="0.25">
      <c r="A15" s="1148" t="s">
        <v>150</v>
      </c>
      <c r="B15" s="1153" t="s">
        <v>151</v>
      </c>
      <c r="C15" s="146" t="s">
        <v>152</v>
      </c>
      <c r="D15" s="146" t="s">
        <v>115</v>
      </c>
      <c r="E15" s="146" t="s">
        <v>153</v>
      </c>
      <c r="F15" s="163" t="s">
        <v>116</v>
      </c>
      <c r="G15" s="147" t="s">
        <v>154</v>
      </c>
    </row>
    <row r="16" spans="1:7" ht="15.75" thickBot="1" x14ac:dyDescent="0.3">
      <c r="A16" s="1152"/>
      <c r="B16" s="1154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710" t="s">
        <v>442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7" ht="20.100000000000001" customHeight="1" x14ac:dyDescent="0.25">
      <c r="A17" s="153">
        <v>5169</v>
      </c>
      <c r="B17" s="1016" t="s">
        <v>156</v>
      </c>
      <c r="C17" s="166">
        <v>200000</v>
      </c>
      <c r="D17" s="167">
        <v>111304</v>
      </c>
      <c r="E17" s="166">
        <v>200000</v>
      </c>
      <c r="F17" s="168">
        <v>200000</v>
      </c>
      <c r="G17" s="195">
        <v>200000</v>
      </c>
    </row>
    <row r="18" spans="1:7" ht="20.100000000000001" customHeight="1" thickBot="1" x14ac:dyDescent="0.3">
      <c r="A18" s="170">
        <v>5171</v>
      </c>
      <c r="B18" s="1017" t="s">
        <v>177</v>
      </c>
      <c r="C18" s="172">
        <v>20000</v>
      </c>
      <c r="D18" s="172">
        <v>0</v>
      </c>
      <c r="E18" s="172">
        <v>0</v>
      </c>
      <c r="F18" s="173">
        <v>0</v>
      </c>
      <c r="G18" s="196">
        <v>0</v>
      </c>
    </row>
    <row r="19" spans="1:7" ht="20.100000000000001" customHeight="1" thickBot="1" x14ac:dyDescent="0.3">
      <c r="A19" s="157"/>
      <c r="B19" s="158" t="s">
        <v>61</v>
      </c>
      <c r="C19" s="175">
        <f>SUM(C17:C18)</f>
        <v>220000</v>
      </c>
      <c r="D19" s="175">
        <f>SUM(D17:D18)</f>
        <v>111304</v>
      </c>
      <c r="E19" s="175">
        <f>SUM(E17:E18)</f>
        <v>200000</v>
      </c>
      <c r="F19" s="177">
        <f>SUM(F17:F18)</f>
        <v>200000</v>
      </c>
      <c r="G19" s="197">
        <f>SUM(G17:G18)</f>
        <v>200000</v>
      </c>
    </row>
    <row r="20" spans="1:7" ht="15" x14ac:dyDescent="0.25">
      <c r="A20" s="159"/>
      <c r="B20" s="159"/>
      <c r="C20" s="178"/>
      <c r="D20" s="178"/>
      <c r="E20" s="178"/>
      <c r="F20" s="178"/>
      <c r="G20" s="159"/>
    </row>
    <row r="21" spans="1:7" ht="15" x14ac:dyDescent="0.25">
      <c r="A21" s="159"/>
      <c r="B21" s="159"/>
      <c r="C21" s="178"/>
      <c r="D21" s="178"/>
      <c r="E21" s="178"/>
      <c r="F21" s="178"/>
      <c r="G21" s="159"/>
    </row>
    <row r="22" spans="1:7" ht="15" x14ac:dyDescent="0.25">
      <c r="A22" s="159"/>
      <c r="B22" s="179" t="s">
        <v>158</v>
      </c>
      <c r="C22" s="713">
        <v>44864</v>
      </c>
      <c r="E22" s="179" t="s">
        <v>159</v>
      </c>
      <c r="F22" s="159" t="s">
        <v>160</v>
      </c>
      <c r="G22" s="159"/>
    </row>
    <row r="23" spans="1:7" ht="15" x14ac:dyDescent="0.25">
      <c r="A23" s="159"/>
      <c r="B23" s="159"/>
      <c r="C23" s="159"/>
      <c r="D23" s="159"/>
      <c r="E23" s="159"/>
      <c r="F23" s="159"/>
      <c r="G23" s="159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3"/>
  <sheetViews>
    <sheetView zoomScale="110" zoomScaleNormal="110" workbookViewId="0">
      <selection activeCell="G22" sqref="G22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46" t="s">
        <v>443</v>
      </c>
      <c r="C1" s="1147"/>
      <c r="D1" s="1147"/>
      <c r="E1" s="1147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405</v>
      </c>
      <c r="B3" s="136" t="s">
        <v>427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48" t="s">
        <v>150</v>
      </c>
      <c r="B5" s="1150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49"/>
      <c r="B6" s="1151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>
        <v>2111</v>
      </c>
      <c r="B7" s="206" t="s">
        <v>161</v>
      </c>
      <c r="C7" s="203">
        <v>550000</v>
      </c>
      <c r="D7" s="203">
        <v>546259</v>
      </c>
      <c r="E7" s="203">
        <v>550000</v>
      </c>
      <c r="F7" s="203">
        <v>515000</v>
      </c>
      <c r="G7" s="657">
        <v>515000</v>
      </c>
    </row>
    <row r="8" spans="1:7" ht="20.100000000000001" customHeight="1" x14ac:dyDescent="0.25">
      <c r="A8" s="153"/>
      <c r="B8" s="154"/>
      <c r="C8" s="167"/>
      <c r="D8" s="167"/>
      <c r="E8" s="167"/>
      <c r="F8" s="167"/>
      <c r="G8" s="658"/>
    </row>
    <row r="9" spans="1:7" ht="20.100000000000001" customHeight="1" thickBot="1" x14ac:dyDescent="0.3">
      <c r="A9" s="155"/>
      <c r="B9" s="156"/>
      <c r="C9" s="204"/>
      <c r="D9" s="204"/>
      <c r="E9" s="204"/>
      <c r="F9" s="204"/>
      <c r="G9" s="659"/>
    </row>
    <row r="10" spans="1:7" ht="20.100000000000001" customHeight="1" thickBot="1" x14ac:dyDescent="0.3">
      <c r="A10" s="157"/>
      <c r="B10" s="158" t="s">
        <v>61</v>
      </c>
      <c r="C10" s="207">
        <f>SUM(C7:C9)</f>
        <v>550000</v>
      </c>
      <c r="D10" s="207">
        <f>SUM(D7:D9)</f>
        <v>546259</v>
      </c>
      <c r="E10" s="207">
        <f>SUM(E7:E9)</f>
        <v>550000</v>
      </c>
      <c r="F10" s="207">
        <f>SUM(F7:F9)</f>
        <v>515000</v>
      </c>
      <c r="G10" s="660">
        <f>SUM(G7:G9)</f>
        <v>515000</v>
      </c>
    </row>
    <row r="11" spans="1:7" ht="15" x14ac:dyDescent="0.25">
      <c r="A11" s="159"/>
      <c r="B11" s="159"/>
      <c r="C11" s="160"/>
      <c r="D11" s="160"/>
      <c r="E11" s="160"/>
      <c r="F11" s="160"/>
      <c r="G11" s="160"/>
    </row>
    <row r="12" spans="1:7" ht="15.75" thickBot="1" x14ac:dyDescent="0.3">
      <c r="A12" s="159"/>
      <c r="B12" s="159"/>
      <c r="C12" s="159"/>
      <c r="D12" s="159"/>
      <c r="E12" s="159"/>
      <c r="F12" s="159"/>
    </row>
    <row r="13" spans="1:7" ht="15.75" x14ac:dyDescent="0.25">
      <c r="A13" s="135" t="s">
        <v>405</v>
      </c>
      <c r="B13" s="136" t="s">
        <v>427</v>
      </c>
      <c r="C13" s="161"/>
      <c r="D13" s="138"/>
      <c r="E13" s="138"/>
      <c r="F13" s="138"/>
      <c r="G13" s="139"/>
    </row>
    <row r="14" spans="1:7" ht="15.75" x14ac:dyDescent="0.25">
      <c r="A14" s="140"/>
      <c r="B14" s="162" t="s">
        <v>155</v>
      </c>
      <c r="C14" s="142"/>
      <c r="D14" s="143"/>
      <c r="E14" s="144" t="s">
        <v>149</v>
      </c>
      <c r="F14" s="143"/>
      <c r="G14" s="145"/>
    </row>
    <row r="15" spans="1:7" ht="15" x14ac:dyDescent="0.25">
      <c r="A15" s="1148" t="s">
        <v>150</v>
      </c>
      <c r="B15" s="1153" t="s">
        <v>151</v>
      </c>
      <c r="C15" s="146" t="s">
        <v>152</v>
      </c>
      <c r="D15" s="146" t="s">
        <v>115</v>
      </c>
      <c r="E15" s="146" t="s">
        <v>153</v>
      </c>
      <c r="F15" s="146" t="s">
        <v>116</v>
      </c>
      <c r="G15" s="147" t="s">
        <v>154</v>
      </c>
    </row>
    <row r="16" spans="1:7" ht="15.75" thickBot="1" x14ac:dyDescent="0.3">
      <c r="A16" s="1152"/>
      <c r="B16" s="1154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148" t="str">
        <f>IF('1014-útulek'!E16=0," ",'1014-útulek'!E16)</f>
        <v>k 31.12.2022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7" ht="20.100000000000001" customHeight="1" x14ac:dyDescent="0.25">
      <c r="A17" s="153">
        <v>5139</v>
      </c>
      <c r="B17" s="165" t="s">
        <v>162</v>
      </c>
      <c r="C17" s="166">
        <v>30000</v>
      </c>
      <c r="D17" s="167">
        <v>13258</v>
      </c>
      <c r="E17" s="166">
        <v>30000</v>
      </c>
      <c r="F17" s="166">
        <v>40000</v>
      </c>
      <c r="G17" s="195">
        <v>40000</v>
      </c>
    </row>
    <row r="18" spans="1:7" ht="20.100000000000001" customHeight="1" thickBot="1" x14ac:dyDescent="0.3">
      <c r="A18" s="170">
        <v>5169</v>
      </c>
      <c r="B18" s="171" t="s">
        <v>157</v>
      </c>
      <c r="C18" s="172">
        <v>270000</v>
      </c>
      <c r="D18" s="172">
        <v>209389</v>
      </c>
      <c r="E18" s="172">
        <v>270000</v>
      </c>
      <c r="F18" s="172">
        <v>316000</v>
      </c>
      <c r="G18" s="196">
        <v>316000</v>
      </c>
    </row>
    <row r="19" spans="1:7" ht="20.100000000000001" customHeight="1" thickBot="1" x14ac:dyDescent="0.3">
      <c r="A19" s="157"/>
      <c r="B19" s="158" t="s">
        <v>61</v>
      </c>
      <c r="C19" s="175">
        <f>SUM(C17:C18)</f>
        <v>300000</v>
      </c>
      <c r="D19" s="175">
        <f>SUM(D17:D18)</f>
        <v>222647</v>
      </c>
      <c r="E19" s="175">
        <f>SUM(E17:E18)</f>
        <v>300000</v>
      </c>
      <c r="F19" s="175">
        <f>SUM(F17:F18)</f>
        <v>356000</v>
      </c>
      <c r="G19" s="197">
        <f>SUM(G17:G18)</f>
        <v>356000</v>
      </c>
    </row>
    <row r="20" spans="1:7" ht="15" x14ac:dyDescent="0.25">
      <c r="A20" s="159"/>
      <c r="B20" s="159"/>
      <c r="C20" s="178"/>
      <c r="D20" s="178"/>
      <c r="E20" s="178"/>
      <c r="F20" s="178"/>
      <c r="G20" s="159"/>
    </row>
    <row r="21" spans="1:7" ht="15" x14ac:dyDescent="0.25">
      <c r="A21" s="159"/>
      <c r="B21" s="159"/>
      <c r="C21" s="178"/>
      <c r="D21" s="178"/>
      <c r="E21" s="178"/>
      <c r="F21" s="178"/>
      <c r="G21" s="159"/>
    </row>
    <row r="22" spans="1:7" ht="15" x14ac:dyDescent="0.25">
      <c r="A22" s="159"/>
      <c r="B22" s="179" t="s">
        <v>158</v>
      </c>
      <c r="C22" s="180">
        <v>44864</v>
      </c>
      <c r="E22" s="179" t="s">
        <v>159</v>
      </c>
      <c r="F22" s="159" t="s">
        <v>163</v>
      </c>
      <c r="G22" s="159"/>
    </row>
    <row r="23" spans="1:7" ht="15" x14ac:dyDescent="0.25">
      <c r="A23" s="159"/>
      <c r="B23" s="159"/>
      <c r="C23" s="159"/>
      <c r="D23" s="159"/>
      <c r="E23" s="159"/>
      <c r="F23" s="180"/>
      <c r="G23" s="159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30</vt:i4>
      </vt:variant>
    </vt:vector>
  </HeadingPairs>
  <TitlesOfParts>
    <vt:vector size="30" baseType="lpstr">
      <vt:lpstr>rozpočet</vt:lpstr>
      <vt:lpstr>příjmy a výdaje</vt:lpstr>
      <vt:lpstr>příjmy-paragraf</vt:lpstr>
      <vt:lpstr>výdaje-paragraf</vt:lpstr>
      <vt:lpstr>HV PO</vt:lpstr>
      <vt:lpstr>HV PO pr.</vt:lpstr>
      <vt:lpstr>opr.a inv. pr.</vt:lpstr>
      <vt:lpstr>1014-útulek</vt:lpstr>
      <vt:lpstr>1031-les</vt:lpstr>
      <vt:lpstr>2212-komunikace</vt:lpstr>
      <vt:lpstr>3111-MŠ</vt:lpstr>
      <vt:lpstr>3113-ZŠ</vt:lpstr>
      <vt:lpstr>3231-ZUŠ</vt:lpstr>
      <vt:lpstr>3314-knihovna</vt:lpstr>
      <vt:lpstr>3315-muzeum</vt:lpstr>
      <vt:lpstr>3341-rozhlas</vt:lpstr>
      <vt:lpstr>3399-Kultura-SPOZ</vt:lpstr>
      <vt:lpstr>3421-ROROŠ</vt:lpstr>
      <vt:lpstr>3429-SRC</vt:lpstr>
      <vt:lpstr>3612-BS</vt:lpstr>
      <vt:lpstr>3613-budovy</vt:lpstr>
      <vt:lpstr>3631-osvětlení</vt:lpstr>
      <vt:lpstr>3632-pohřebnictví</vt:lpstr>
      <vt:lpstr>3722-odpady</vt:lpstr>
      <vt:lpstr>3745-zeleň</vt:lpstr>
      <vt:lpstr>4351-DPS</vt:lpstr>
      <vt:lpstr>5512-hasiči</vt:lpstr>
      <vt:lpstr>6112-ZM</vt:lpstr>
      <vt:lpstr>6171-MěÚ</vt:lpstr>
      <vt:lpstr>město-různé</vt:lpstr>
    </vt:vector>
  </TitlesOfParts>
  <Company>MNpS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beranova</dc:creator>
  <cp:lastModifiedBy>Petrovic</cp:lastModifiedBy>
  <cp:lastPrinted>2022-12-13T13:39:13Z</cp:lastPrinted>
  <dcterms:created xsi:type="dcterms:W3CDTF">2007-01-03T08:25:17Z</dcterms:created>
  <dcterms:modified xsi:type="dcterms:W3CDTF">2022-12-13T13:40:04Z</dcterms:modified>
</cp:coreProperties>
</file>