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3256" windowHeight="9576"/>
  </bookViews>
  <sheets>
    <sheet name="1. Krycí list rozpočtu" sheetId="1" r:id="rId1"/>
    <sheet name="2. Rozpočet s výkazem výměr" sheetId="4" r:id="rId2"/>
  </sheets>
  <calcPr calcId="125725"/>
</workbook>
</file>

<file path=xl/calcChain.xml><?xml version="1.0" encoding="utf-8"?>
<calcChain xmlns="http://schemas.openxmlformats.org/spreadsheetml/2006/main">
  <c r="H12" i="4"/>
  <c r="H26"/>
  <c r="H83"/>
  <c r="H82"/>
  <c r="H100"/>
  <c r="H102"/>
  <c r="H81"/>
  <c r="H80"/>
  <c r="H79"/>
  <c r="H78"/>
  <c r="H77"/>
  <c r="H117"/>
  <c r="H27"/>
  <c r="F56"/>
  <c r="F55" s="1"/>
  <c r="H55" s="1"/>
  <c r="F54"/>
  <c r="H54" s="1"/>
  <c r="H53"/>
  <c r="H51"/>
  <c r="F49"/>
  <c r="H49" s="1"/>
  <c r="F47"/>
  <c r="H47" s="1"/>
  <c r="H61"/>
  <c r="H46"/>
  <c r="H45"/>
  <c r="H44"/>
  <c r="F42"/>
  <c r="H42" s="1"/>
  <c r="F40"/>
  <c r="H40" s="1"/>
  <c r="H28"/>
  <c r="H25"/>
  <c r="H113"/>
  <c r="H112"/>
  <c r="H96"/>
  <c r="H114"/>
  <c r="H111"/>
  <c r="H87"/>
  <c r="H88"/>
  <c r="H89"/>
  <c r="H90"/>
  <c r="H91"/>
  <c r="H92"/>
  <c r="H107"/>
  <c r="F75"/>
  <c r="H75" s="1"/>
  <c r="F21"/>
  <c r="H21" s="1"/>
  <c r="F19"/>
  <c r="H19" s="1"/>
  <c r="F17"/>
  <c r="H17" s="1"/>
  <c r="F31"/>
  <c r="H31" s="1"/>
  <c r="F29"/>
  <c r="H29" s="1"/>
  <c r="H14"/>
  <c r="H13"/>
  <c r="H11"/>
  <c r="H97"/>
  <c r="H98"/>
  <c r="H99"/>
  <c r="H101"/>
  <c r="H103"/>
  <c r="H104"/>
  <c r="H105"/>
  <c r="H106"/>
  <c r="H95"/>
  <c r="H118"/>
  <c r="H86"/>
  <c r="F69"/>
  <c r="F68"/>
  <c r="H73"/>
  <c r="H72"/>
  <c r="H65"/>
  <c r="F64"/>
  <c r="H64" s="1"/>
  <c r="F62"/>
  <c r="F63" s="1"/>
  <c r="H63" s="1"/>
  <c r="F38"/>
  <c r="H38" s="1"/>
  <c r="F23"/>
  <c r="H23" s="1"/>
  <c r="H35"/>
  <c r="H34" s="1"/>
  <c r="H59"/>
  <c r="F60"/>
  <c r="H60" s="1"/>
  <c r="H62" l="1"/>
  <c r="F66"/>
  <c r="H66" s="1"/>
  <c r="H116"/>
  <c r="H110"/>
  <c r="H85"/>
  <c r="H10"/>
  <c r="H71"/>
  <c r="H94"/>
  <c r="H16"/>
  <c r="H37"/>
  <c r="H58" l="1"/>
  <c r="H120" s="1"/>
  <c r="S20" i="1" s="1"/>
  <c r="Q22" s="1"/>
  <c r="S22" l="1"/>
  <c r="S23" s="1"/>
</calcChain>
</file>

<file path=xl/sharedStrings.xml><?xml version="1.0" encoding="utf-8"?>
<sst xmlns="http://schemas.openxmlformats.org/spreadsheetml/2006/main" count="284" uniqueCount="212">
  <si>
    <t>KRYCÍ LIST ROZPOČTU</t>
  </si>
  <si>
    <t>Název stavby</t>
  </si>
  <si>
    <t>JKSO</t>
  </si>
  <si>
    <t>Název objektu</t>
  </si>
  <si>
    <t>EČO</t>
  </si>
  <si>
    <t>Název části</t>
  </si>
  <si>
    <t>Místo</t>
  </si>
  <si>
    <t>IČO</t>
  </si>
  <si>
    <t>DIČ</t>
  </si>
  <si>
    <t>Objednatel</t>
  </si>
  <si>
    <t>Projektant</t>
  </si>
  <si>
    <t>Zhotovitel</t>
  </si>
  <si>
    <t>Rozpočet číslo</t>
  </si>
  <si>
    <t>Zpracoval</t>
  </si>
  <si>
    <t>Dne</t>
  </si>
  <si>
    <t xml:space="preserve">                Rozpočtové náklady v</t>
  </si>
  <si>
    <t>CZK</t>
  </si>
  <si>
    <t>Celkové náklady</t>
  </si>
  <si>
    <t>Datum a podpis</t>
  </si>
  <si>
    <t>Razítko</t>
  </si>
  <si>
    <t>DPH</t>
  </si>
  <si>
    <t>% z</t>
  </si>
  <si>
    <t>Přípočty a odpočty</t>
  </si>
  <si>
    <t>Dodávky objednatele</t>
  </si>
  <si>
    <t>Klouzavá doložka</t>
  </si>
  <si>
    <t>Zvýhodnění + -</t>
  </si>
  <si>
    <t xml:space="preserve">Část:   </t>
  </si>
  <si>
    <t xml:space="preserve">JKSO:   </t>
  </si>
  <si>
    <t>Popis</t>
  </si>
  <si>
    <t>Cena celkem</t>
  </si>
  <si>
    <t>Zemní práce - odkopávky a prokopávky</t>
  </si>
  <si>
    <t>Zemní práce - konstrukce ze zemin</t>
  </si>
  <si>
    <t>Zakládání - základy</t>
  </si>
  <si>
    <t>Vybavení víceúčelového hřiště</t>
  </si>
  <si>
    <t>Přesun hmot</t>
  </si>
  <si>
    <t>ROZPOČET S VÝKAZEM VÝMĚR</t>
  </si>
  <si>
    <t xml:space="preserve">EČO:   </t>
  </si>
  <si>
    <t>P.Č.</t>
  </si>
  <si>
    <t>Kód položky</t>
  </si>
  <si>
    <t>MJ</t>
  </si>
  <si>
    <t>Množství celkem</t>
  </si>
  <si>
    <t>Cena jednotková</t>
  </si>
  <si>
    <t>m2</t>
  </si>
  <si>
    <t>m3</t>
  </si>
  <si>
    <t>m</t>
  </si>
  <si>
    <t>kus</t>
  </si>
  <si>
    <t>Urovnání povrchu</t>
  </si>
  <si>
    <t>451577777</t>
  </si>
  <si>
    <t>sada</t>
  </si>
  <si>
    <t>Síť bílá -STANDART s ocelovým lankem - volejbal, nohejbal - dodávka</t>
  </si>
  <si>
    <t>t</t>
  </si>
  <si>
    <t>Lože pod obrubníky z betonu prostého</t>
  </si>
  <si>
    <t>Doplňující konstrukce a práce pozemních komunikací</t>
  </si>
  <si>
    <t>koš na odpadky</t>
  </si>
  <si>
    <t>Síť černá STANDART - tenis - dodávka</t>
  </si>
  <si>
    <t>Polštáře zhutněné pod základy z kameniva drceného</t>
  </si>
  <si>
    <t>Základové patky z betonu tř. C 20/25</t>
  </si>
  <si>
    <t>Osazení záhon. obrubníku betonového do lože z betonu</t>
  </si>
  <si>
    <t>obrubník betonový 50x5x20 cm přírodní</t>
  </si>
  <si>
    <t xml:space="preserve">Úprava pláně se zhutněním </t>
  </si>
  <si>
    <t xml:space="preserve">bm </t>
  </si>
  <si>
    <t xml:space="preserve">kus </t>
  </si>
  <si>
    <t xml:space="preserve">Skládkovné zeminy </t>
  </si>
  <si>
    <t xml:space="preserve">Vodorovné přemístění výkopku z hor. 1-4 do 10 000 m </t>
  </si>
  <si>
    <t xml:space="preserve">kpl </t>
  </si>
  <si>
    <t xml:space="preserve">Lajnování </t>
  </si>
  <si>
    <t xml:space="preserve">tenis </t>
  </si>
  <si>
    <t xml:space="preserve">volejbal </t>
  </si>
  <si>
    <t xml:space="preserve">malá kopaná </t>
  </si>
  <si>
    <t>lavička bez opěradla 1,5m-kovová kontrukce komaxit - dřevo</t>
  </si>
  <si>
    <t>Vybavení</t>
  </si>
  <si>
    <t>Drcené kamenivo 0-5 mm, tl. 30 mm</t>
  </si>
  <si>
    <t xml:space="preserve">Drcené kamenivo 0-32 mm, tl. 100 mm </t>
  </si>
  <si>
    <t xml:space="preserve">Kryt ploch pro tělovýchovu - umělý trávník s křemičit. vsypem v. 15 mm,  </t>
  </si>
  <si>
    <t>Sloupky hliníkové100x100mm včetně pouzder a krytek -volejbal,tenis</t>
  </si>
  <si>
    <t>Branky na kopanou 3x2m s integrovaným závažím pojízdné,certifikované(bezp.branka)</t>
  </si>
  <si>
    <t>Hloubení šachet v hornině tř. 4objemu do 100 m3</t>
  </si>
  <si>
    <t>181951102R2</t>
  </si>
  <si>
    <t>2159011101R3</t>
  </si>
  <si>
    <t>215901101R4</t>
  </si>
  <si>
    <t>589116118R5</t>
  </si>
  <si>
    <t>589116119R6</t>
  </si>
  <si>
    <t>592175120R6</t>
  </si>
  <si>
    <t>H200R7</t>
  </si>
  <si>
    <t>953943127R8</t>
  </si>
  <si>
    <t>953943129R9</t>
  </si>
  <si>
    <t>953943130R10</t>
  </si>
  <si>
    <t>953943132R11</t>
  </si>
  <si>
    <t>553121172R12</t>
  </si>
  <si>
    <t>553121173R13</t>
  </si>
  <si>
    <t>998222012R19</t>
  </si>
  <si>
    <t>ks</t>
  </si>
  <si>
    <t>Záchytné konstrukce - Dodávka Al sloupů 100x105mm V-4m</t>
  </si>
  <si>
    <t>Záchytné konstrukce - Příčník Al  L - 4m</t>
  </si>
  <si>
    <t>Záchytné konstrukce - Branka Al vstupní</t>
  </si>
  <si>
    <t>Záchytné konstrukce - Ochranná síť PP 45x45x4mm zelená včetně napínacích prvků</t>
  </si>
  <si>
    <t xml:space="preserve">Záchytné konstrukce - Montáž na klíč </t>
  </si>
  <si>
    <t>ZKO1R19</t>
  </si>
  <si>
    <t>ZKO1R20</t>
  </si>
  <si>
    <t>ZKO1R21</t>
  </si>
  <si>
    <t>ZKO1R22</t>
  </si>
  <si>
    <t>ZKO1R23</t>
  </si>
  <si>
    <t>OSV1R24</t>
  </si>
  <si>
    <t>OSV1R25</t>
  </si>
  <si>
    <t>OSV1R26</t>
  </si>
  <si>
    <t>OSV1R27</t>
  </si>
  <si>
    <t>OSV1R28</t>
  </si>
  <si>
    <t>LED Svetlomet ( např.Square) 304W</t>
  </si>
  <si>
    <t>Sklápecí stožár T088RLH</t>
  </si>
  <si>
    <t>Výložník FL4/2</t>
  </si>
  <si>
    <t>Svorkovnice do stožáru</t>
  </si>
  <si>
    <t>OSV1R29</t>
  </si>
  <si>
    <t>Přívodní kabel CYKY5x6mm 140m, ovládací rozvaděč</t>
  </si>
  <si>
    <t>Montáž osvětlení - včetně výkopu rýh pro přívodní kabely bez základových patek</t>
  </si>
  <si>
    <t>Obec Staré Hradiště</t>
  </si>
  <si>
    <t>Objekt:   Hřiště</t>
  </si>
  <si>
    <t>CELKEM:</t>
  </si>
  <si>
    <t>Příprava stavby, zařízení staveniště</t>
  </si>
  <si>
    <t>Dokumentace pro provedení stavby</t>
  </si>
  <si>
    <t>kpl</t>
  </si>
  <si>
    <t>Geodetické zaměření stavby</t>
  </si>
  <si>
    <t>David Müller DiS</t>
  </si>
  <si>
    <t>Celkem:</t>
  </si>
  <si>
    <t xml:space="preserve">Cena s DPH </t>
  </si>
  <si>
    <t>Hloubení nezapažených jam s urovnáním dna do profilu a spádu</t>
  </si>
  <si>
    <t>88EG9714R21</t>
  </si>
  <si>
    <t>MULTIFUNKČNÍ HŘIŠTĚ</t>
  </si>
  <si>
    <t>Stavba:   SPORTOVNÍ HŘIŠTĚ STARÉ HRADIŠTĚ</t>
  </si>
  <si>
    <t>Sejmutí travního drnu s naložením na dopravní prostředek</t>
  </si>
  <si>
    <t>Sejmutí ornice s přemístěním 50-100m</t>
  </si>
  <si>
    <t>739,25 x 0,3 = 221,78 - ornice ponechána na stavbě pro dokončovací práce</t>
  </si>
  <si>
    <t>104,4 x 1,1 x 0,5 = 57,42m3 - základ opěrné zdi</t>
  </si>
  <si>
    <t>36,64+1 x 18,64+1 = 739,25m2 x 0,1 = 73,93m3</t>
  </si>
  <si>
    <t>(pouzdra0,4*0,4*0,8*2=0,26)+(záchyty 0,7*0,7*1*28=13,72)+(osvětlení0,9*0,95*0,95x4=3,25)</t>
  </si>
  <si>
    <t>73,93+57,42+17,23</t>
  </si>
  <si>
    <t>149,56*1,8=267,44</t>
  </si>
  <si>
    <t>(pouzdra0,4*0,4*0,1*2=0,032)+(záchyty 0,7*0,7*0,1*28=1,37)+(osvětlení0,1*0,95*0,95x4=0,361)+(opěrná zeď 104,4*1,1*0,4=45,94)</t>
  </si>
  <si>
    <t>(pouzdra0,4*0,4*0,7*2=0,224)+(záchyty 0,7*0,7*1,1*28=15,092)+(osvětlení1,1*0,95*0,95x4=3,971)+(opěrná zeď 104,4*1,1*0,1=11,484)</t>
  </si>
  <si>
    <t>Zpevněné plochy - sportovní 36,4 x 18,4 = 669,76m2</t>
  </si>
  <si>
    <t>26,52/2=13,26=14</t>
  </si>
  <si>
    <t>0,2*0,4*26,52</t>
  </si>
  <si>
    <t>Chodník pro napojení na okolní plochy 12*4 -  včetně podloží</t>
  </si>
  <si>
    <t>bm</t>
  </si>
  <si>
    <t>271532212R12</t>
  </si>
  <si>
    <t>275313711R13</t>
  </si>
  <si>
    <t>Přesun hmot - kamenivo konstrukčních vrstev</t>
  </si>
  <si>
    <t>Podklad z kam. hrubého drceného vel. 32-63 mm tl 150- 350mm</t>
  </si>
  <si>
    <t>Koše streetbal Al s výložníkem</t>
  </si>
  <si>
    <r>
      <t>Zhutnění podloží z hornin soudrž. do 92% sypkých I(d) do 0,8</t>
    </r>
    <r>
      <rPr>
        <sz val="11"/>
        <color indexed="10"/>
        <rFont val="Arial Narrow"/>
        <family val="2"/>
        <charset val="238"/>
      </rPr>
      <t xml:space="preserve"> m výšky, včetně dodávky a dovozu potřebné zeminy  </t>
    </r>
  </si>
  <si>
    <t>919735124R00</t>
  </si>
  <si>
    <t>Řezání stávajícího betonového krytu tl. 15 - 20 cm</t>
  </si>
  <si>
    <t>113107120RAB</t>
  </si>
  <si>
    <t>Odstranění bet.vozovky kryt tl.15 cm, pl.do 50 m2,, včetně naložení a odvozu na skládku do 10 km</t>
  </si>
  <si>
    <t>113151111R00</t>
  </si>
  <si>
    <t>Rozebrání ploch ze silničních panelů, s naložením na dopravní prostředek a přemístěním na skládku do 10 km</t>
  </si>
  <si>
    <t>Ostatní práce</t>
  </si>
  <si>
    <t>Zařízení staveniště</t>
  </si>
  <si>
    <t>ZKO1R19a</t>
  </si>
  <si>
    <t>Záchytné konstrukce - Dodávka Al sloupů 100x105mm V-7m</t>
  </si>
  <si>
    <t>soub</t>
  </si>
  <si>
    <t>ZKO1R22a</t>
  </si>
  <si>
    <t>Hloubení pasů pro základy v hornině tř. 4 pro opěrnou zeď</t>
  </si>
  <si>
    <t>Hloubení pasů pro základy v hornině tř. 4 pro protihlukovou stěnu</t>
  </si>
  <si>
    <t>VP</t>
  </si>
  <si>
    <t>Demontáž stávajícího záchytného systému vč. Odvozu</t>
  </si>
  <si>
    <t>Základové pasy z betonu tř. C 20/25</t>
  </si>
  <si>
    <t>(pasy pro hřiště 11,68+základové pasy pro opěrnou zeď 9,15 ( 11,68+9,15=20,83)</t>
  </si>
  <si>
    <t>274321321 RRR</t>
  </si>
  <si>
    <t>Zdivo z tvarovek ztraceného bednění tl. 150mm beton C 16/20 - zdi hřiště</t>
  </si>
  <si>
    <t>Zdivo z tvarovek ztraceného bednění tl. 200mm beton C 16/20 - zdi hřiště</t>
  </si>
  <si>
    <t>311112120 RRR</t>
  </si>
  <si>
    <t>311112110 RRR</t>
  </si>
  <si>
    <t>311112130 RRR</t>
  </si>
  <si>
    <t>Zdivo z tvarovek ztraceného bednění tl. 300mm beton C 16/20 - protihluková stěna</t>
  </si>
  <si>
    <t>RRR ZM</t>
  </si>
  <si>
    <t>RRR PS</t>
  </si>
  <si>
    <t>311361821 RRR</t>
  </si>
  <si>
    <t>Výztuž nadzákladových zdí betonářskou ocelí</t>
  </si>
  <si>
    <t>215901101 RRR</t>
  </si>
  <si>
    <t>Statický projekt protihlukové zdi</t>
  </si>
  <si>
    <t>Dovoz a zhutnění z hornin soudržných do 92% sypkých l(d) od 0,8 m výšky do 1,6 m výšky dopočet</t>
  </si>
  <si>
    <t>632921410 RRR</t>
  </si>
  <si>
    <t>Pokládka dlažby betonové tl. 40mm do tmele nebo malty se zaspárováním</t>
  </si>
  <si>
    <t>m´</t>
  </si>
  <si>
    <t xml:space="preserve">ukončení zdi kolem hřiště </t>
  </si>
  <si>
    <t>ukončení zdi protihlukové zdi</t>
  </si>
  <si>
    <t>Řezání dlažby betonové tl. 40 mm kotoučem</t>
  </si>
  <si>
    <t>771249114 RRR</t>
  </si>
  <si>
    <t>592468010 RRR</t>
  </si>
  <si>
    <t>Dlažba DITON 300x300x40</t>
  </si>
  <si>
    <t>783897122 RRR</t>
  </si>
  <si>
    <t>ukončení zdi kolem hřiště  72 bm, ukončení protihlukové zdi 36,6 bm. (72+36,6=108,6)</t>
  </si>
  <si>
    <t>Nátěr betonových povrchů vodoodpudivým nátěrem DITON GRAN, vč. dodávky materiálu</t>
  </si>
  <si>
    <t>RRR DR</t>
  </si>
  <si>
    <t>998222012 RRR</t>
  </si>
  <si>
    <t>Přesun hmot - opěrné zdi</t>
  </si>
  <si>
    <t>212753513 RRR</t>
  </si>
  <si>
    <t>Drenáž potrubím drenážní DN 80 v geotextílii 200g/m2 bez lože</t>
  </si>
  <si>
    <t>212753523 RRR</t>
  </si>
  <si>
    <t>Drenáž potrubím drenážní DN 100 v geotextílii 200g/m2 bez lože</t>
  </si>
  <si>
    <t>451578111 RRR</t>
  </si>
  <si>
    <t>175101101 RRR</t>
  </si>
  <si>
    <t>Dno drenážní rýhy zpevněné beton recyklátem</t>
  </si>
  <si>
    <t>Obsyp drenážní rýhy beton. recyklátem</t>
  </si>
  <si>
    <t>460640014 RRR</t>
  </si>
  <si>
    <t>Rozpřostření polštáře z drti v geotextílii oboustranně</t>
  </si>
  <si>
    <t>Dodávka drti - dopravné</t>
  </si>
  <si>
    <t>Záchytné konstrukce - Ochranná síť PP 45x45x4mm zelená včetně napínacích prvků-doplnění do v. 7m u RD</t>
  </si>
  <si>
    <t>armatura pro pasy hřiště  0,76t       armatura pro opěrnou zeď  0,512    (0,75+0,517=1,267t)</t>
  </si>
  <si>
    <t>Hloubení rýh pro drenáže</t>
  </si>
  <si>
    <t>příloha č.1 k dodatku č. 1</t>
  </si>
  <si>
    <t>M3 BAU s.r.o.</t>
  </si>
</sst>
</file>

<file path=xl/styles.xml><?xml version="1.0" encoding="utf-8"?>
<styleSheet xmlns="http://schemas.openxmlformats.org/spreadsheetml/2006/main">
  <numFmts count="3">
    <numFmt numFmtId="164" formatCode="###0;\-###0"/>
    <numFmt numFmtId="165" formatCode="#,##0.000;\-#,##0.000"/>
    <numFmt numFmtId="166" formatCode="#,##0.00_ ;\-#,##0.00\ "/>
  </numFmts>
  <fonts count="40">
    <font>
      <sz val="8"/>
      <name val="MS Sans Serif"/>
      <charset val="1"/>
    </font>
    <font>
      <sz val="10"/>
      <name val="Arial"/>
      <charset val="110"/>
    </font>
    <font>
      <b/>
      <sz val="18"/>
      <color indexed="10"/>
      <name val="Arial CE"/>
      <charset val="110"/>
    </font>
    <font>
      <sz val="8"/>
      <name val="Arial"/>
      <charset val="110"/>
    </font>
    <font>
      <sz val="8"/>
      <name val="Arial CE"/>
      <charset val="110"/>
    </font>
    <font>
      <sz val="7"/>
      <name val="Arial"/>
      <family val="2"/>
      <charset val="238"/>
    </font>
    <font>
      <sz val="7"/>
      <name val="Arial CE"/>
      <charset val="110"/>
    </font>
    <font>
      <b/>
      <sz val="10"/>
      <name val="Arial"/>
      <family val="2"/>
      <charset val="238"/>
    </font>
    <font>
      <sz val="10"/>
      <name val="Arial CE"/>
      <charset val="110"/>
    </font>
    <font>
      <b/>
      <sz val="12"/>
      <name val="Arial"/>
      <family val="2"/>
      <charset val="238"/>
    </font>
    <font>
      <b/>
      <sz val="10"/>
      <name val="Arial CE"/>
      <charset val="110"/>
    </font>
    <font>
      <sz val="11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sz val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18"/>
      <name val="Arial Narrow"/>
      <family val="2"/>
      <charset val="238"/>
    </font>
    <font>
      <u/>
      <sz val="11"/>
      <name val="Arial Narrow"/>
      <family val="2"/>
      <charset val="238"/>
    </font>
    <font>
      <u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1"/>
      <color indexed="12"/>
      <name val="Arial Narrow"/>
      <family val="2"/>
      <charset val="238"/>
    </font>
    <font>
      <sz val="10"/>
      <name val="Arial Narrow"/>
      <family val="2"/>
      <charset val="238"/>
    </font>
    <font>
      <b/>
      <u/>
      <sz val="11"/>
      <color indexed="10"/>
      <name val="Arial Narrow"/>
      <family val="2"/>
      <charset val="238"/>
    </font>
    <font>
      <sz val="8"/>
      <name val="Arial"/>
      <family val="2"/>
      <charset val="238"/>
    </font>
    <font>
      <sz val="11"/>
      <color indexed="10"/>
      <name val="Arial Narrow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color rgb="FF0070C0"/>
      <name val="Arial Narrow"/>
      <family val="2"/>
      <charset val="238"/>
    </font>
    <font>
      <sz val="8"/>
      <color rgb="FF0070C0"/>
      <name val="Arial Narrow"/>
      <family val="2"/>
      <charset val="238"/>
    </font>
    <font>
      <sz val="10"/>
      <color rgb="FF0070C0"/>
      <name val="Arial Narrow"/>
      <family val="2"/>
      <charset val="238"/>
    </font>
    <font>
      <sz val="11"/>
      <color rgb="FFC00000"/>
      <name val="Arial Narrow"/>
      <family val="2"/>
      <charset val="238"/>
    </font>
    <font>
      <i/>
      <sz val="11"/>
      <color rgb="FFC00000"/>
      <name val="Arial Narrow"/>
      <family val="2"/>
      <charset val="238"/>
    </font>
    <font>
      <sz val="8"/>
      <color rgb="FFC00000"/>
      <name val="Arial Narrow"/>
      <family val="2"/>
      <charset val="238"/>
    </font>
    <font>
      <sz val="10.5"/>
      <color rgb="FF0070C0"/>
      <name val="Arial Narrow"/>
      <family val="2"/>
      <charset val="238"/>
    </font>
    <font>
      <sz val="12"/>
      <color rgb="FF0070C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Alignment="0">
      <alignment vertical="top" wrapText="1"/>
      <protection locked="0"/>
    </xf>
    <xf numFmtId="0" fontId="25" fillId="0" borderId="0"/>
    <xf numFmtId="0" fontId="24" fillId="0" borderId="0"/>
  </cellStyleXfs>
  <cellXfs count="313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5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/>
    </xf>
    <xf numFmtId="164" fontId="1" fillId="0" borderId="27" xfId="0" applyNumberFormat="1" applyFont="1" applyBorder="1" applyAlignment="1" applyProtection="1">
      <alignment horizontal="right" vertical="center"/>
    </xf>
    <xf numFmtId="164" fontId="1" fillId="0" borderId="28" xfId="0" applyNumberFormat="1" applyFont="1" applyBorder="1" applyAlignment="1" applyProtection="1">
      <alignment horizontal="right" vertical="center"/>
    </xf>
    <xf numFmtId="37" fontId="8" fillId="0" borderId="29" xfId="0" applyNumberFormat="1" applyFont="1" applyBorder="1" applyAlignment="1" applyProtection="1">
      <alignment horizontal="right" vertical="center"/>
    </xf>
    <xf numFmtId="39" fontId="8" fillId="0" borderId="30" xfId="0" applyNumberFormat="1" applyFont="1" applyBorder="1" applyAlignment="1" applyProtection="1">
      <alignment horizontal="right" vertical="center"/>
    </xf>
    <xf numFmtId="164" fontId="1" fillId="0" borderId="29" xfId="0" applyNumberFormat="1" applyFont="1" applyBorder="1" applyAlignment="1" applyProtection="1">
      <alignment horizontal="right" vertical="center"/>
    </xf>
    <xf numFmtId="164" fontId="1" fillId="0" borderId="30" xfId="0" applyNumberFormat="1" applyFont="1" applyBorder="1" applyAlignment="1" applyProtection="1">
      <alignment horizontal="right" vertical="center"/>
    </xf>
    <xf numFmtId="164" fontId="8" fillId="0" borderId="28" xfId="0" applyNumberFormat="1" applyFont="1" applyBorder="1" applyAlignment="1" applyProtection="1">
      <alignment horizontal="right" vertical="center"/>
    </xf>
    <xf numFmtId="37" fontId="8" fillId="0" borderId="7" xfId="0" applyNumberFormat="1" applyFont="1" applyBorder="1" applyAlignment="1" applyProtection="1">
      <alignment horizontal="right" vertical="center"/>
    </xf>
    <xf numFmtId="39" fontId="8" fillId="0" borderId="28" xfId="0" applyNumberFormat="1" applyFont="1" applyBorder="1" applyAlignment="1" applyProtection="1">
      <alignment horizontal="right" vertical="center"/>
    </xf>
    <xf numFmtId="164" fontId="1" fillId="0" borderId="31" xfId="0" applyNumberFormat="1" applyFont="1" applyBorder="1" applyAlignment="1" applyProtection="1">
      <alignment horizontal="right" vertical="center"/>
    </xf>
    <xf numFmtId="0" fontId="7" fillId="0" borderId="20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/>
    </xf>
    <xf numFmtId="0" fontId="7" fillId="0" borderId="25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left" vertical="center"/>
    </xf>
    <xf numFmtId="39" fontId="8" fillId="0" borderId="34" xfId="0" applyNumberFormat="1" applyFont="1" applyBorder="1" applyAlignment="1" applyProtection="1">
      <alignment horizontal="righ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38" xfId="0" applyFont="1" applyBorder="1" applyAlignment="1" applyProtection="1">
      <alignment horizontal="left" vertical="center"/>
    </xf>
    <xf numFmtId="39" fontId="8" fillId="0" borderId="19" xfId="0" applyNumberFormat="1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top"/>
    </xf>
    <xf numFmtId="0" fontId="3" fillId="0" borderId="40" xfId="0" applyFont="1" applyBorder="1" applyAlignment="1" applyProtection="1">
      <alignment horizontal="left" vertical="center"/>
    </xf>
    <xf numFmtId="0" fontId="3" fillId="0" borderId="41" xfId="0" applyFont="1" applyBorder="1" applyAlignment="1" applyProtection="1">
      <alignment horizontal="left" vertical="center"/>
    </xf>
    <xf numFmtId="0" fontId="3" fillId="0" borderId="42" xfId="0" applyFont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left" vertical="center"/>
    </xf>
    <xf numFmtId="0" fontId="3" fillId="0" borderId="44" xfId="0" applyFont="1" applyBorder="1" applyAlignment="1" applyProtection="1">
      <alignment horizontal="left"/>
    </xf>
    <xf numFmtId="0" fontId="3" fillId="0" borderId="45" xfId="0" applyFont="1" applyBorder="1" applyAlignment="1" applyProtection="1">
      <alignment horizontal="left" vertical="center"/>
    </xf>
    <xf numFmtId="0" fontId="3" fillId="0" borderId="46" xfId="0" applyFont="1" applyBorder="1" applyAlignment="1" applyProtection="1">
      <alignment horizontal="left"/>
    </xf>
    <xf numFmtId="2" fontId="4" fillId="0" borderId="37" xfId="0" applyNumberFormat="1" applyFont="1" applyBorder="1" applyAlignment="1" applyProtection="1">
      <alignment horizontal="right" vertical="center"/>
    </xf>
    <xf numFmtId="39" fontId="8" fillId="0" borderId="46" xfId="0" applyNumberFormat="1" applyFont="1" applyBorder="1" applyAlignment="1" applyProtection="1">
      <alignment horizontal="right" vertical="center"/>
    </xf>
    <xf numFmtId="0" fontId="3" fillId="0" borderId="47" xfId="0" applyFont="1" applyBorder="1" applyAlignment="1" applyProtection="1">
      <alignment horizontal="left" vertical="center"/>
    </xf>
    <xf numFmtId="0" fontId="7" fillId="0" borderId="48" xfId="0" applyFont="1" applyBorder="1" applyAlignment="1" applyProtection="1">
      <alignment horizontal="left" vertical="top"/>
    </xf>
    <xf numFmtId="0" fontId="3" fillId="0" borderId="49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0" fontId="4" fillId="0" borderId="37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left" vertical="center"/>
    </xf>
    <xf numFmtId="39" fontId="10" fillId="0" borderId="15" xfId="0" applyNumberFormat="1" applyFont="1" applyBorder="1" applyAlignment="1" applyProtection="1">
      <alignment horizontal="right" vertical="center"/>
    </xf>
    <xf numFmtId="0" fontId="1" fillId="0" borderId="23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/>
    </xf>
    <xf numFmtId="0" fontId="3" fillId="0" borderId="51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/>
    </xf>
    <xf numFmtId="0" fontId="3" fillId="0" borderId="3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4" fillId="0" borderId="53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55" xfId="0" applyFont="1" applyBorder="1" applyAlignment="1" applyProtection="1">
      <alignment horizontal="left" vertical="center"/>
    </xf>
    <xf numFmtId="0" fontId="4" fillId="0" borderId="56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57" xfId="0" applyFont="1" applyBorder="1" applyAlignment="1" applyProtection="1">
      <alignment horizontal="left" vertical="center"/>
    </xf>
    <xf numFmtId="0" fontId="4" fillId="0" borderId="58" xfId="0" applyFont="1" applyBorder="1" applyAlignment="1" applyProtection="1">
      <alignment horizontal="left" vertical="center"/>
    </xf>
    <xf numFmtId="0" fontId="3" fillId="0" borderId="59" xfId="0" applyFont="1" applyBorder="1" applyAlignment="1" applyProtection="1">
      <alignment horizontal="left" vertical="center"/>
    </xf>
    <xf numFmtId="0" fontId="3" fillId="0" borderId="60" xfId="0" applyFont="1" applyBorder="1" applyAlignment="1" applyProtection="1">
      <alignment horizontal="left" vertical="center"/>
    </xf>
    <xf numFmtId="0" fontId="11" fillId="0" borderId="0" xfId="0" applyFont="1" applyAlignment="1">
      <alignment horizontal="left" vertical="top"/>
      <protection locked="0"/>
    </xf>
    <xf numFmtId="0" fontId="12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horizontal="left"/>
    </xf>
    <xf numFmtId="0" fontId="13" fillId="0" borderId="0" xfId="0" applyFont="1" applyAlignment="1">
      <alignment horizontal="left" vertical="top"/>
      <protection locked="0"/>
    </xf>
    <xf numFmtId="0" fontId="14" fillId="2" borderId="0" xfId="0" applyFont="1" applyFill="1" applyAlignment="1" applyProtection="1">
      <alignment horizontal="left"/>
    </xf>
    <xf numFmtId="0" fontId="11" fillId="3" borderId="17" xfId="0" applyFont="1" applyFill="1" applyBorder="1" applyAlignment="1" applyProtection="1">
      <alignment horizontal="center" vertical="center" wrapText="1"/>
    </xf>
    <xf numFmtId="37" fontId="14" fillId="0" borderId="0" xfId="0" applyNumberFormat="1" applyFont="1" applyAlignment="1">
      <alignment horizontal="right"/>
      <protection locked="0"/>
    </xf>
    <xf numFmtId="0" fontId="14" fillId="0" borderId="0" xfId="0" applyFont="1" applyAlignment="1">
      <alignment horizontal="center" wrapText="1"/>
      <protection locked="0"/>
    </xf>
    <xf numFmtId="0" fontId="14" fillId="0" borderId="0" xfId="0" applyFont="1" applyAlignment="1">
      <alignment horizontal="left" wrapText="1"/>
      <protection locked="0"/>
    </xf>
    <xf numFmtId="165" fontId="14" fillId="0" borderId="0" xfId="0" applyNumberFormat="1" applyFont="1" applyAlignment="1">
      <alignment horizontal="right"/>
      <protection locked="0"/>
    </xf>
    <xf numFmtId="39" fontId="14" fillId="0" borderId="0" xfId="0" applyNumberFormat="1" applyFont="1" applyAlignment="1">
      <alignment horizontal="right"/>
      <protection locked="0"/>
    </xf>
    <xf numFmtId="37" fontId="11" fillId="0" borderId="0" xfId="0" applyNumberFormat="1" applyFont="1" applyBorder="1" applyAlignment="1">
      <alignment horizontal="center"/>
      <protection locked="0"/>
    </xf>
    <xf numFmtId="0" fontId="11" fillId="0" borderId="0" xfId="0" applyFont="1" applyBorder="1" applyAlignment="1">
      <alignment horizontal="center" wrapText="1"/>
      <protection locked="0"/>
    </xf>
    <xf numFmtId="0" fontId="11" fillId="0" borderId="0" xfId="0" applyFont="1" applyBorder="1" applyAlignment="1">
      <alignment horizontal="left" wrapText="1"/>
      <protection locked="0"/>
    </xf>
    <xf numFmtId="165" fontId="11" fillId="0" borderId="0" xfId="0" applyNumberFormat="1" applyFont="1" applyBorder="1" applyAlignment="1">
      <alignment horizontal="right"/>
      <protection locked="0"/>
    </xf>
    <xf numFmtId="39" fontId="11" fillId="0" borderId="0" xfId="0" applyNumberFormat="1" applyFont="1" applyBorder="1" applyAlignment="1">
      <alignment horizontal="right"/>
      <protection locked="0"/>
    </xf>
    <xf numFmtId="37" fontId="14" fillId="0" borderId="53" xfId="0" applyNumberFormat="1" applyFont="1" applyBorder="1" applyAlignment="1">
      <alignment horizontal="right"/>
      <protection locked="0"/>
    </xf>
    <xf numFmtId="0" fontId="14" fillId="0" borderId="54" xfId="0" applyFont="1" applyBorder="1" applyAlignment="1">
      <alignment horizontal="center" wrapText="1"/>
      <protection locked="0"/>
    </xf>
    <xf numFmtId="0" fontId="14" fillId="0" borderId="54" xfId="0" applyFont="1" applyBorder="1" applyAlignment="1">
      <alignment horizontal="left" wrapText="1"/>
      <protection locked="0"/>
    </xf>
    <xf numFmtId="165" fontId="14" fillId="0" borderId="54" xfId="0" applyNumberFormat="1" applyFont="1" applyBorder="1" applyAlignment="1">
      <alignment horizontal="right"/>
      <protection locked="0"/>
    </xf>
    <xf numFmtId="39" fontId="14" fillId="0" borderId="54" xfId="0" applyNumberFormat="1" applyFont="1" applyBorder="1" applyAlignment="1">
      <alignment horizontal="right"/>
      <protection locked="0"/>
    </xf>
    <xf numFmtId="39" fontId="14" fillId="0" borderId="55" xfId="0" applyNumberFormat="1" applyFont="1" applyBorder="1" applyAlignment="1">
      <alignment horizontal="right"/>
      <protection locked="0"/>
    </xf>
    <xf numFmtId="37" fontId="11" fillId="0" borderId="61" xfId="0" applyNumberFormat="1" applyFont="1" applyBorder="1" applyAlignment="1">
      <alignment horizontal="center"/>
      <protection locked="0"/>
    </xf>
    <xf numFmtId="0" fontId="11" fillId="0" borderId="62" xfId="0" applyFont="1" applyBorder="1" applyAlignment="1">
      <alignment horizontal="center" wrapText="1"/>
      <protection locked="0"/>
    </xf>
    <xf numFmtId="0" fontId="11" fillId="0" borderId="62" xfId="0" applyFont="1" applyBorder="1" applyAlignment="1">
      <alignment horizontal="left" wrapText="1"/>
      <protection locked="0"/>
    </xf>
    <xf numFmtId="165" fontId="11" fillId="0" borderId="62" xfId="0" applyNumberFormat="1" applyFont="1" applyBorder="1" applyAlignment="1">
      <alignment horizontal="right"/>
      <protection locked="0"/>
    </xf>
    <xf numFmtId="39" fontId="11" fillId="0" borderId="62" xfId="0" applyNumberFormat="1" applyFont="1" applyBorder="1" applyAlignment="1">
      <alignment horizontal="right"/>
      <protection locked="0"/>
    </xf>
    <xf numFmtId="39" fontId="11" fillId="0" borderId="63" xfId="0" applyNumberFormat="1" applyFont="1" applyBorder="1" applyAlignment="1">
      <alignment horizontal="right"/>
      <protection locked="0"/>
    </xf>
    <xf numFmtId="166" fontId="11" fillId="0" borderId="0" xfId="0" applyNumberFormat="1" applyFont="1" applyAlignment="1">
      <alignment horizontal="left" vertical="top"/>
      <protection locked="0"/>
    </xf>
    <xf numFmtId="37" fontId="15" fillId="0" borderId="61" xfId="0" applyNumberFormat="1" applyFont="1" applyBorder="1" applyAlignment="1">
      <alignment horizontal="right"/>
      <protection locked="0"/>
    </xf>
    <xf numFmtId="0" fontId="15" fillId="0" borderId="62" xfId="0" applyFont="1" applyBorder="1" applyAlignment="1">
      <alignment horizontal="center" wrapText="1"/>
      <protection locked="0"/>
    </xf>
    <xf numFmtId="37" fontId="15" fillId="0" borderId="61" xfId="0" applyNumberFormat="1" applyFont="1" applyBorder="1" applyAlignment="1">
      <alignment horizontal="center"/>
      <protection locked="0"/>
    </xf>
    <xf numFmtId="37" fontId="15" fillId="0" borderId="64" xfId="0" applyNumberFormat="1" applyFont="1" applyBorder="1" applyAlignment="1">
      <alignment horizontal="center"/>
      <protection locked="0"/>
    </xf>
    <xf numFmtId="0" fontId="15" fillId="0" borderId="65" xfId="0" applyFont="1" applyBorder="1" applyAlignment="1">
      <alignment horizontal="center" wrapText="1"/>
      <protection locked="0"/>
    </xf>
    <xf numFmtId="0" fontId="11" fillId="0" borderId="65" xfId="0" applyFont="1" applyBorder="1" applyAlignment="1">
      <alignment horizontal="left" wrapText="1"/>
      <protection locked="0"/>
    </xf>
    <xf numFmtId="0" fontId="11" fillId="0" borderId="65" xfId="0" applyFont="1" applyBorder="1" applyAlignment="1">
      <alignment horizontal="center" wrapText="1"/>
      <protection locked="0"/>
    </xf>
    <xf numFmtId="165" fontId="11" fillId="0" borderId="65" xfId="0" applyNumberFormat="1" applyFont="1" applyBorder="1" applyAlignment="1">
      <alignment horizontal="right"/>
      <protection locked="0"/>
    </xf>
    <xf numFmtId="39" fontId="11" fillId="0" borderId="65" xfId="0" applyNumberFormat="1" applyFont="1" applyBorder="1" applyAlignment="1">
      <alignment horizontal="right"/>
      <protection locked="0"/>
    </xf>
    <xf numFmtId="39" fontId="11" fillId="0" borderId="66" xfId="0" applyNumberFormat="1" applyFont="1" applyBorder="1" applyAlignment="1">
      <alignment horizontal="right"/>
      <protection locked="0"/>
    </xf>
    <xf numFmtId="37" fontId="15" fillId="0" borderId="0" xfId="0" applyNumberFormat="1" applyFont="1" applyBorder="1" applyAlignment="1">
      <alignment horizontal="right"/>
      <protection locked="0"/>
    </xf>
    <xf numFmtId="0" fontId="15" fillId="0" borderId="0" xfId="0" applyFont="1" applyBorder="1" applyAlignment="1">
      <alignment horizontal="center" wrapText="1"/>
      <protection locked="0"/>
    </xf>
    <xf numFmtId="0" fontId="15" fillId="0" borderId="0" xfId="0" applyFont="1" applyBorder="1" applyAlignment="1">
      <alignment horizontal="left" wrapText="1"/>
      <protection locked="0"/>
    </xf>
    <xf numFmtId="165" fontId="15" fillId="0" borderId="0" xfId="0" applyNumberFormat="1" applyFont="1" applyBorder="1" applyAlignment="1">
      <alignment horizontal="right"/>
      <protection locked="0"/>
    </xf>
    <xf numFmtId="39" fontId="15" fillId="0" borderId="0" xfId="0" applyNumberFormat="1" applyFont="1" applyBorder="1" applyAlignment="1">
      <alignment horizontal="right"/>
      <protection locked="0"/>
    </xf>
    <xf numFmtId="37" fontId="11" fillId="0" borderId="67" xfId="0" applyNumberFormat="1" applyFont="1" applyBorder="1" applyAlignment="1">
      <alignment horizontal="center"/>
      <protection locked="0"/>
    </xf>
    <xf numFmtId="0" fontId="11" fillId="0" borderId="68" xfId="0" applyFont="1" applyBorder="1" applyAlignment="1">
      <alignment horizontal="center" wrapText="1"/>
      <protection locked="0"/>
    </xf>
    <xf numFmtId="0" fontId="11" fillId="0" borderId="68" xfId="0" applyFont="1" applyBorder="1" applyAlignment="1">
      <alignment horizontal="left" wrapText="1"/>
      <protection locked="0"/>
    </xf>
    <xf numFmtId="165" fontId="11" fillId="0" borderId="68" xfId="0" applyNumberFormat="1" applyFont="1" applyBorder="1" applyAlignment="1">
      <alignment horizontal="right"/>
      <protection locked="0"/>
    </xf>
    <xf numFmtId="39" fontId="11" fillId="0" borderId="68" xfId="0" applyNumberFormat="1" applyFont="1" applyBorder="1" applyAlignment="1">
      <alignment horizontal="right"/>
      <protection locked="0"/>
    </xf>
    <xf numFmtId="39" fontId="11" fillId="0" borderId="69" xfId="0" applyNumberFormat="1" applyFont="1" applyBorder="1" applyAlignment="1">
      <alignment horizontal="right"/>
      <protection locked="0"/>
    </xf>
    <xf numFmtId="37" fontId="14" fillId="0" borderId="53" xfId="0" applyNumberFormat="1" applyFont="1" applyBorder="1" applyAlignment="1">
      <alignment horizontal="center"/>
      <protection locked="0"/>
    </xf>
    <xf numFmtId="37" fontId="14" fillId="0" borderId="0" xfId="0" applyNumberFormat="1" applyFont="1" applyAlignment="1">
      <alignment horizontal="center"/>
      <protection locked="0"/>
    </xf>
    <xf numFmtId="0" fontId="16" fillId="0" borderId="0" xfId="0" applyFont="1" applyAlignment="1">
      <alignment horizontal="justify" vertical="top"/>
      <protection locked="0"/>
    </xf>
    <xf numFmtId="0" fontId="11" fillId="0" borderId="0" xfId="0" applyFont="1" applyAlignment="1">
      <alignment horizontal="justify" vertical="top"/>
      <protection locked="0"/>
    </xf>
    <xf numFmtId="37" fontId="11" fillId="0" borderId="56" xfId="0" applyNumberFormat="1" applyFont="1" applyBorder="1" applyAlignment="1">
      <alignment horizontal="center"/>
      <protection locked="0"/>
    </xf>
    <xf numFmtId="39" fontId="11" fillId="0" borderId="57" xfId="0" applyNumberFormat="1" applyFont="1" applyBorder="1" applyAlignment="1">
      <alignment horizontal="right"/>
      <protection locked="0"/>
    </xf>
    <xf numFmtId="37" fontId="11" fillId="0" borderId="58" xfId="0" applyNumberFormat="1" applyFont="1" applyBorder="1" applyAlignment="1">
      <alignment horizontal="center"/>
      <protection locked="0"/>
    </xf>
    <xf numFmtId="0" fontId="11" fillId="0" borderId="59" xfId="0" applyFont="1" applyBorder="1" applyAlignment="1">
      <alignment horizontal="center" wrapText="1"/>
      <protection locked="0"/>
    </xf>
    <xf numFmtId="0" fontId="11" fillId="0" borderId="59" xfId="0" applyFont="1" applyBorder="1" applyAlignment="1">
      <alignment horizontal="left" wrapText="1"/>
      <protection locked="0"/>
    </xf>
    <xf numFmtId="165" fontId="11" fillId="0" borderId="59" xfId="0" applyNumberFormat="1" applyFont="1" applyBorder="1" applyAlignment="1">
      <alignment horizontal="right"/>
      <protection locked="0"/>
    </xf>
    <xf numFmtId="39" fontId="11" fillId="0" borderId="59" xfId="0" applyNumberFormat="1" applyFont="1" applyBorder="1" applyAlignment="1">
      <alignment horizontal="right"/>
      <protection locked="0"/>
    </xf>
    <xf numFmtId="39" fontId="11" fillId="0" borderId="60" xfId="0" applyNumberFormat="1" applyFont="1" applyBorder="1" applyAlignment="1">
      <alignment horizontal="right"/>
      <protection locked="0"/>
    </xf>
    <xf numFmtId="165" fontId="15" fillId="0" borderId="62" xfId="0" applyNumberFormat="1" applyFont="1" applyBorder="1" applyAlignment="1">
      <alignment horizontal="right"/>
      <protection locked="0"/>
    </xf>
    <xf numFmtId="39" fontId="15" fillId="0" borderId="62" xfId="0" applyNumberFormat="1" applyFont="1" applyBorder="1" applyAlignment="1">
      <alignment horizontal="right"/>
      <protection locked="0"/>
    </xf>
    <xf numFmtId="39" fontId="15" fillId="0" borderId="63" xfId="0" applyNumberFormat="1" applyFont="1" applyBorder="1" applyAlignment="1">
      <alignment horizontal="right"/>
      <protection locked="0"/>
    </xf>
    <xf numFmtId="37" fontId="15" fillId="0" borderId="0" xfId="0" applyNumberFormat="1" applyFont="1" applyBorder="1" applyAlignment="1">
      <alignment horizontal="center"/>
      <protection locked="0"/>
    </xf>
    <xf numFmtId="37" fontId="28" fillId="0" borderId="61" xfId="0" applyNumberFormat="1" applyFont="1" applyBorder="1" applyAlignment="1">
      <alignment horizontal="center"/>
      <protection locked="0"/>
    </xf>
    <xf numFmtId="0" fontId="28" fillId="0" borderId="62" xfId="0" applyFont="1" applyBorder="1" applyAlignment="1">
      <alignment horizontal="center" wrapText="1"/>
      <protection locked="0"/>
    </xf>
    <xf numFmtId="0" fontId="28" fillId="0" borderId="62" xfId="0" applyFont="1" applyBorder="1" applyAlignment="1">
      <alignment horizontal="left" wrapText="1"/>
      <protection locked="0"/>
    </xf>
    <xf numFmtId="165" fontId="28" fillId="0" borderId="62" xfId="0" applyNumberFormat="1" applyFont="1" applyBorder="1" applyAlignment="1">
      <alignment horizontal="right"/>
      <protection locked="0"/>
    </xf>
    <xf numFmtId="39" fontId="28" fillId="0" borderId="62" xfId="0" applyNumberFormat="1" applyFont="1" applyBorder="1" applyAlignment="1">
      <alignment horizontal="right"/>
      <protection locked="0"/>
    </xf>
    <xf numFmtId="39" fontId="28" fillId="0" borderId="63" xfId="0" applyNumberFormat="1" applyFont="1" applyBorder="1" applyAlignment="1">
      <alignment horizontal="right"/>
      <protection locked="0"/>
    </xf>
    <xf numFmtId="37" fontId="28" fillId="0" borderId="64" xfId="0" applyNumberFormat="1" applyFont="1" applyBorder="1" applyAlignment="1">
      <alignment horizontal="center"/>
      <protection locked="0"/>
    </xf>
    <xf numFmtId="0" fontId="28" fillId="0" borderId="65" xfId="0" applyFont="1" applyBorder="1" applyAlignment="1">
      <alignment horizontal="center" wrapText="1"/>
      <protection locked="0"/>
    </xf>
    <xf numFmtId="0" fontId="28" fillId="0" borderId="65" xfId="0" applyFont="1" applyBorder="1" applyAlignment="1">
      <alignment horizontal="left" wrapText="1"/>
      <protection locked="0"/>
    </xf>
    <xf numFmtId="165" fontId="28" fillId="0" borderId="65" xfId="0" applyNumberFormat="1" applyFont="1" applyBorder="1" applyAlignment="1">
      <alignment horizontal="right"/>
      <protection locked="0"/>
    </xf>
    <xf numFmtId="39" fontId="28" fillId="0" borderId="65" xfId="0" applyNumberFormat="1" applyFont="1" applyBorder="1" applyAlignment="1">
      <alignment horizontal="right"/>
      <protection locked="0"/>
    </xf>
    <xf numFmtId="39" fontId="28" fillId="0" borderId="66" xfId="0" applyNumberFormat="1" applyFont="1" applyBorder="1" applyAlignment="1">
      <alignment horizontal="right"/>
      <protection locked="0"/>
    </xf>
    <xf numFmtId="37" fontId="19" fillId="0" borderId="0" xfId="0" applyNumberFormat="1" applyFont="1" applyBorder="1" applyAlignment="1">
      <alignment horizontal="center"/>
      <protection locked="0"/>
    </xf>
    <xf numFmtId="0" fontId="19" fillId="0" borderId="0" xfId="0" applyFont="1" applyBorder="1" applyAlignment="1">
      <alignment horizontal="center" wrapText="1"/>
      <protection locked="0"/>
    </xf>
    <xf numFmtId="0" fontId="19" fillId="0" borderId="0" xfId="0" applyFont="1" applyBorder="1" applyAlignment="1">
      <alignment horizontal="left" wrapText="1"/>
      <protection locked="0"/>
    </xf>
    <xf numFmtId="165" fontId="19" fillId="0" borderId="0" xfId="0" applyNumberFormat="1" applyFont="1" applyBorder="1" applyAlignment="1">
      <alignment horizontal="right"/>
      <protection locked="0"/>
    </xf>
    <xf numFmtId="39" fontId="19" fillId="0" borderId="0" xfId="0" applyNumberFormat="1" applyFont="1" applyBorder="1" applyAlignment="1">
      <alignment horizontal="right"/>
      <protection locked="0"/>
    </xf>
    <xf numFmtId="37" fontId="11" fillId="0" borderId="64" xfId="0" applyNumberFormat="1" applyFont="1" applyBorder="1" applyAlignment="1">
      <alignment horizontal="center"/>
      <protection locked="0"/>
    </xf>
    <xf numFmtId="0" fontId="20" fillId="0" borderId="62" xfId="0" applyFont="1" applyFill="1" applyBorder="1" applyAlignment="1" applyProtection="1">
      <alignment horizontal="left"/>
    </xf>
    <xf numFmtId="4" fontId="20" fillId="0" borderId="62" xfId="0" applyNumberFormat="1" applyFont="1" applyFill="1" applyBorder="1" applyAlignment="1" applyProtection="1">
      <alignment horizontal="right"/>
    </xf>
    <xf numFmtId="37" fontId="21" fillId="0" borderId="0" xfId="0" applyNumberFormat="1" applyFont="1" applyAlignment="1">
      <alignment horizontal="right"/>
      <protection locked="0"/>
    </xf>
    <xf numFmtId="0" fontId="21" fillId="0" borderId="0" xfId="0" applyFont="1" applyAlignment="1">
      <alignment horizontal="left" wrapText="1"/>
      <protection locked="0"/>
    </xf>
    <xf numFmtId="165" fontId="21" fillId="0" borderId="0" xfId="0" applyNumberFormat="1" applyFont="1" applyAlignment="1">
      <alignment horizontal="right"/>
      <protection locked="0"/>
    </xf>
    <xf numFmtId="39" fontId="21" fillId="0" borderId="0" xfId="0" applyNumberFormat="1" applyFont="1" applyAlignment="1">
      <alignment horizontal="right"/>
      <protection locked="0"/>
    </xf>
    <xf numFmtId="166" fontId="13" fillId="0" borderId="0" xfId="0" applyNumberFormat="1" applyFont="1" applyAlignment="1">
      <alignment horizontal="left" vertical="top"/>
      <protection locked="0"/>
    </xf>
    <xf numFmtId="0" fontId="14" fillId="0" borderId="0" xfId="0" applyFont="1" applyAlignment="1">
      <alignment horizontal="right" vertical="top"/>
      <protection locked="0"/>
    </xf>
    <xf numFmtId="166" fontId="14" fillId="0" borderId="0" xfId="0" applyNumberFormat="1" applyFont="1" applyAlignment="1">
      <alignment horizontal="right" vertical="top"/>
      <protection locked="0"/>
    </xf>
    <xf numFmtId="0" fontId="22" fillId="0" borderId="34" xfId="0" applyFont="1" applyBorder="1" applyAlignment="1" applyProtection="1">
      <alignment horizontal="left" vertical="center"/>
    </xf>
    <xf numFmtId="37" fontId="11" fillId="0" borderId="70" xfId="0" applyNumberFormat="1" applyFont="1" applyBorder="1" applyAlignment="1">
      <alignment horizontal="center"/>
      <protection locked="0"/>
    </xf>
    <xf numFmtId="0" fontId="14" fillId="0" borderId="71" xfId="0" applyFont="1" applyBorder="1" applyAlignment="1">
      <alignment horizontal="center" wrapText="1"/>
      <protection locked="0"/>
    </xf>
    <xf numFmtId="0" fontId="14" fillId="0" borderId="71" xfId="0" applyFont="1" applyBorder="1" applyAlignment="1">
      <alignment horizontal="left" wrapText="1"/>
      <protection locked="0"/>
    </xf>
    <xf numFmtId="0" fontId="11" fillId="0" borderId="71" xfId="0" applyFont="1" applyBorder="1" applyAlignment="1">
      <alignment horizontal="center" wrapText="1"/>
      <protection locked="0"/>
    </xf>
    <xf numFmtId="165" fontId="11" fillId="0" borderId="71" xfId="0" applyNumberFormat="1" applyFont="1" applyBorder="1" applyAlignment="1">
      <alignment horizontal="right"/>
      <protection locked="0"/>
    </xf>
    <xf numFmtId="39" fontId="11" fillId="0" borderId="71" xfId="0" applyNumberFormat="1" applyFont="1" applyBorder="1" applyAlignment="1">
      <alignment horizontal="right"/>
      <protection locked="0"/>
    </xf>
    <xf numFmtId="39" fontId="14" fillId="0" borderId="72" xfId="0" applyNumberFormat="1" applyFont="1" applyBorder="1" applyAlignment="1">
      <alignment horizontal="right"/>
      <protection locked="0"/>
    </xf>
    <xf numFmtId="0" fontId="20" fillId="0" borderId="0" xfId="0" applyFont="1" applyFill="1" applyBorder="1" applyAlignment="1" applyProtection="1">
      <alignment horizontal="left"/>
    </xf>
    <xf numFmtId="4" fontId="20" fillId="0" borderId="0" xfId="0" applyNumberFormat="1" applyFont="1" applyFill="1" applyBorder="1" applyAlignment="1" applyProtection="1">
      <alignment horizontal="right"/>
    </xf>
    <xf numFmtId="37" fontId="30" fillId="0" borderId="73" xfId="0" applyNumberFormat="1" applyFont="1" applyBorder="1" applyAlignment="1">
      <alignment horizontal="center"/>
      <protection locked="0"/>
    </xf>
    <xf numFmtId="0" fontId="30" fillId="0" borderId="62" xfId="0" applyFont="1" applyBorder="1" applyAlignment="1">
      <alignment horizontal="center" wrapText="1"/>
      <protection locked="0"/>
    </xf>
    <xf numFmtId="0" fontId="31" fillId="0" borderId="62" xfId="0" applyFont="1" applyFill="1" applyBorder="1" applyAlignment="1" applyProtection="1">
      <alignment horizontal="left"/>
    </xf>
    <xf numFmtId="0" fontId="30" fillId="0" borderId="74" xfId="0" applyFont="1" applyBorder="1" applyAlignment="1">
      <alignment horizontal="center" wrapText="1"/>
      <protection locked="0"/>
    </xf>
    <xf numFmtId="165" fontId="30" fillId="0" borderId="74" xfId="0" applyNumberFormat="1" applyFont="1" applyBorder="1" applyAlignment="1">
      <alignment horizontal="right"/>
      <protection locked="0"/>
    </xf>
    <xf numFmtId="4" fontId="31" fillId="0" borderId="74" xfId="0" applyNumberFormat="1" applyFont="1" applyFill="1" applyBorder="1" applyAlignment="1" applyProtection="1">
      <alignment horizontal="right"/>
    </xf>
    <xf numFmtId="39" fontId="30" fillId="0" borderId="63" xfId="0" applyNumberFormat="1" applyFont="1" applyBorder="1" applyAlignment="1">
      <alignment horizontal="right"/>
      <protection locked="0"/>
    </xf>
    <xf numFmtId="37" fontId="11" fillId="0" borderId="73" xfId="0" applyNumberFormat="1" applyFont="1" applyBorder="1" applyAlignment="1">
      <alignment horizontal="center"/>
      <protection locked="0"/>
    </xf>
    <xf numFmtId="0" fontId="11" fillId="0" borderId="74" xfId="0" applyFont="1" applyBorder="1" applyAlignment="1">
      <alignment horizontal="center" wrapText="1"/>
      <protection locked="0"/>
    </xf>
    <xf numFmtId="0" fontId="11" fillId="0" borderId="74" xfId="0" applyFont="1" applyBorder="1" applyAlignment="1">
      <alignment horizontal="left" wrapText="1"/>
      <protection locked="0"/>
    </xf>
    <xf numFmtId="165" fontId="11" fillId="0" borderId="74" xfId="0" applyNumberFormat="1" applyFont="1" applyBorder="1" applyAlignment="1">
      <alignment horizontal="right"/>
      <protection locked="0"/>
    </xf>
    <xf numFmtId="39" fontId="11" fillId="0" borderId="74" xfId="0" applyNumberFormat="1" applyFont="1" applyBorder="1" applyAlignment="1">
      <alignment horizontal="right"/>
      <protection locked="0"/>
    </xf>
    <xf numFmtId="39" fontId="11" fillId="0" borderId="76" xfId="0" applyNumberFormat="1" applyFont="1" applyBorder="1" applyAlignment="1">
      <alignment horizontal="right"/>
      <protection locked="0"/>
    </xf>
    <xf numFmtId="0" fontId="32" fillId="0" borderId="0" xfId="0" applyFont="1" applyAlignment="1">
      <alignment horizontal="left" vertical="top"/>
      <protection locked="0"/>
    </xf>
    <xf numFmtId="37" fontId="32" fillId="0" borderId="61" xfId="0" applyNumberFormat="1" applyFont="1" applyBorder="1" applyAlignment="1">
      <alignment horizontal="center"/>
      <protection locked="0"/>
    </xf>
    <xf numFmtId="0" fontId="32" fillId="0" borderId="62" xfId="0" applyFont="1" applyBorder="1" applyAlignment="1">
      <alignment horizontal="center" wrapText="1"/>
      <protection locked="0"/>
    </xf>
    <xf numFmtId="0" fontId="32" fillId="0" borderId="62" xfId="0" applyFont="1" applyBorder="1" applyAlignment="1">
      <alignment horizontal="left" wrapText="1"/>
      <protection locked="0"/>
    </xf>
    <xf numFmtId="165" fontId="32" fillId="0" borderId="62" xfId="0" applyNumberFormat="1" applyFont="1" applyBorder="1" applyAlignment="1">
      <alignment horizontal="right"/>
      <protection locked="0"/>
    </xf>
    <xf numFmtId="39" fontId="32" fillId="0" borderId="62" xfId="0" applyNumberFormat="1" applyFont="1" applyBorder="1" applyAlignment="1">
      <alignment horizontal="right"/>
      <protection locked="0"/>
    </xf>
    <xf numFmtId="39" fontId="32" fillId="0" borderId="63" xfId="0" applyNumberFormat="1" applyFont="1" applyBorder="1" applyAlignment="1">
      <alignment horizontal="right"/>
      <protection locked="0"/>
    </xf>
    <xf numFmtId="0" fontId="33" fillId="0" borderId="0" xfId="0" applyFont="1" applyAlignment="1">
      <alignment horizontal="left" vertical="top"/>
      <protection locked="0"/>
    </xf>
    <xf numFmtId="37" fontId="32" fillId="0" borderId="73" xfId="0" applyNumberFormat="1" applyFont="1" applyBorder="1" applyAlignment="1">
      <alignment horizontal="center"/>
      <protection locked="0"/>
    </xf>
    <xf numFmtId="0" fontId="32" fillId="0" borderId="74" xfId="0" applyFont="1" applyBorder="1" applyAlignment="1">
      <alignment horizontal="center" wrapText="1"/>
      <protection locked="0"/>
    </xf>
    <xf numFmtId="165" fontId="32" fillId="0" borderId="74" xfId="0" applyNumberFormat="1" applyFont="1" applyBorder="1" applyAlignment="1">
      <alignment horizontal="right"/>
      <protection locked="0"/>
    </xf>
    <xf numFmtId="39" fontId="32" fillId="0" borderId="74" xfId="0" applyNumberFormat="1" applyFont="1" applyBorder="1" applyAlignment="1">
      <alignment horizontal="right"/>
      <protection locked="0"/>
    </xf>
    <xf numFmtId="39" fontId="32" fillId="0" borderId="76" xfId="0" applyNumberFormat="1" applyFont="1" applyBorder="1" applyAlignment="1">
      <alignment horizontal="right"/>
      <protection locked="0"/>
    </xf>
    <xf numFmtId="0" fontId="32" fillId="0" borderId="77" xfId="0" applyFont="1" applyBorder="1" applyAlignment="1">
      <alignment horizontal="left" wrapText="1"/>
      <protection locked="0"/>
    </xf>
    <xf numFmtId="0" fontId="32" fillId="0" borderId="74" xfId="0" applyFont="1" applyBorder="1" applyAlignment="1">
      <alignment horizontal="left" wrapText="1"/>
      <protection locked="0"/>
    </xf>
    <xf numFmtId="37" fontId="32" fillId="0" borderId="64" xfId="0" applyNumberFormat="1" applyFont="1" applyBorder="1" applyAlignment="1">
      <alignment horizontal="center"/>
      <protection locked="0"/>
    </xf>
    <xf numFmtId="0" fontId="32" fillId="0" borderId="65" xfId="0" applyFont="1" applyBorder="1" applyAlignment="1">
      <alignment horizontal="center" wrapText="1"/>
      <protection locked="0"/>
    </xf>
    <xf numFmtId="0" fontId="32" fillId="0" borderId="65" xfId="0" applyFont="1" applyBorder="1" applyAlignment="1">
      <alignment horizontal="left" wrapText="1"/>
      <protection locked="0"/>
    </xf>
    <xf numFmtId="165" fontId="32" fillId="0" borderId="65" xfId="0" applyNumberFormat="1" applyFont="1" applyBorder="1" applyAlignment="1">
      <alignment horizontal="right"/>
      <protection locked="0"/>
    </xf>
    <xf numFmtId="39" fontId="32" fillId="0" borderId="65" xfId="0" applyNumberFormat="1" applyFont="1" applyBorder="1" applyAlignment="1">
      <alignment horizontal="right"/>
      <protection locked="0"/>
    </xf>
    <xf numFmtId="39" fontId="32" fillId="0" borderId="66" xfId="0" applyNumberFormat="1" applyFont="1" applyBorder="1" applyAlignment="1">
      <alignment horizontal="right"/>
      <protection locked="0"/>
    </xf>
    <xf numFmtId="0" fontId="32" fillId="0" borderId="0" xfId="0" applyFont="1" applyAlignment="1">
      <alignment horizontal="justify" vertical="top"/>
      <protection locked="0"/>
    </xf>
    <xf numFmtId="37" fontId="32" fillId="0" borderId="78" xfId="0" applyNumberFormat="1" applyFont="1" applyBorder="1" applyAlignment="1">
      <alignment horizontal="center"/>
      <protection locked="0"/>
    </xf>
    <xf numFmtId="0" fontId="32" fillId="0" borderId="79" xfId="0" applyFont="1" applyBorder="1" applyAlignment="1">
      <alignment horizontal="center" wrapText="1"/>
      <protection locked="0"/>
    </xf>
    <xf numFmtId="165" fontId="32" fillId="0" borderId="79" xfId="0" applyNumberFormat="1" applyFont="1" applyBorder="1" applyAlignment="1">
      <alignment horizontal="right"/>
      <protection locked="0"/>
    </xf>
    <xf numFmtId="4" fontId="34" fillId="0" borderId="79" xfId="0" applyNumberFormat="1" applyFont="1" applyFill="1" applyBorder="1" applyAlignment="1" applyProtection="1">
      <alignment horizontal="right"/>
    </xf>
    <xf numFmtId="39" fontId="32" fillId="0" borderId="80" xfId="0" applyNumberFormat="1" applyFont="1" applyBorder="1" applyAlignment="1">
      <alignment horizontal="right"/>
      <protection locked="0"/>
    </xf>
    <xf numFmtId="37" fontId="30" fillId="0" borderId="61" xfId="0" applyNumberFormat="1" applyFont="1" applyBorder="1" applyAlignment="1">
      <alignment horizontal="center"/>
      <protection locked="0"/>
    </xf>
    <xf numFmtId="165" fontId="30" fillId="0" borderId="62" xfId="0" applyNumberFormat="1" applyFont="1" applyBorder="1" applyAlignment="1">
      <alignment horizontal="right"/>
      <protection locked="0"/>
    </xf>
    <xf numFmtId="4" fontId="31" fillId="0" borderId="62" xfId="0" applyNumberFormat="1" applyFont="1" applyFill="1" applyBorder="1" applyAlignment="1" applyProtection="1">
      <alignment horizontal="right"/>
    </xf>
    <xf numFmtId="0" fontId="32" fillId="0" borderId="81" xfId="0" applyFont="1" applyBorder="1" applyAlignment="1">
      <alignment horizontal="left" vertical="top"/>
      <protection locked="0"/>
    </xf>
    <xf numFmtId="0" fontId="32" fillId="0" borderId="79" xfId="0" applyFont="1" applyBorder="1" applyAlignment="1">
      <alignment horizontal="left" wrapText="1"/>
      <protection locked="0"/>
    </xf>
    <xf numFmtId="39" fontId="32" fillId="0" borderId="79" xfId="0" applyNumberFormat="1" applyFont="1" applyBorder="1" applyAlignment="1">
      <alignment horizontal="right"/>
      <protection locked="0"/>
    </xf>
    <xf numFmtId="37" fontId="11" fillId="0" borderId="61" xfId="0" applyNumberFormat="1" applyFont="1" applyBorder="1" applyAlignment="1">
      <alignment horizontal="center" vertical="center"/>
      <protection locked="0"/>
    </xf>
    <xf numFmtId="0" fontId="11" fillId="0" borderId="62" xfId="0" applyFont="1" applyBorder="1" applyAlignment="1">
      <alignment horizontal="center" vertical="center" wrapText="1"/>
      <protection locked="0"/>
    </xf>
    <xf numFmtId="0" fontId="11" fillId="0" borderId="62" xfId="0" applyFont="1" applyBorder="1" applyAlignment="1">
      <alignment vertical="center" wrapText="1"/>
      <protection locked="0"/>
    </xf>
    <xf numFmtId="165" fontId="11" fillId="0" borderId="62" xfId="0" applyNumberFormat="1" applyFont="1" applyBorder="1" applyAlignment="1">
      <alignment vertical="center"/>
      <protection locked="0"/>
    </xf>
    <xf numFmtId="39" fontId="11" fillId="0" borderId="62" xfId="0" applyNumberFormat="1" applyFont="1" applyBorder="1" applyAlignment="1">
      <alignment vertical="center"/>
      <protection locked="0"/>
    </xf>
    <xf numFmtId="39" fontId="11" fillId="0" borderId="63" xfId="0" applyNumberFormat="1" applyFont="1" applyBorder="1" applyAlignment="1">
      <alignment horizontal="right" vertical="center"/>
      <protection locked="0"/>
    </xf>
    <xf numFmtId="39" fontId="32" fillId="0" borderId="63" xfId="0" applyNumberFormat="1" applyFont="1" applyBorder="1" applyAlignment="1">
      <alignment horizontal="right" vertical="center"/>
      <protection locked="0"/>
    </xf>
    <xf numFmtId="0" fontId="35" fillId="0" borderId="0" xfId="0" applyFont="1" applyFill="1" applyAlignment="1">
      <alignment horizontal="left" vertical="top"/>
      <protection locked="0"/>
    </xf>
    <xf numFmtId="37" fontId="36" fillId="0" borderId="61" xfId="0" applyNumberFormat="1" applyFont="1" applyFill="1" applyBorder="1" applyAlignment="1">
      <alignment horizontal="center"/>
      <protection locked="0"/>
    </xf>
    <xf numFmtId="0" fontId="36" fillId="0" borderId="62" xfId="0" applyFont="1" applyFill="1" applyBorder="1" applyAlignment="1">
      <alignment horizontal="center" wrapText="1"/>
      <protection locked="0"/>
    </xf>
    <xf numFmtId="0" fontId="36" fillId="0" borderId="62" xfId="0" applyFont="1" applyFill="1" applyBorder="1" applyAlignment="1">
      <alignment horizontal="left" wrapText="1"/>
      <protection locked="0"/>
    </xf>
    <xf numFmtId="165" fontId="36" fillId="0" borderId="62" xfId="0" applyNumberFormat="1" applyFont="1" applyFill="1" applyBorder="1" applyAlignment="1">
      <alignment horizontal="right"/>
      <protection locked="0"/>
    </xf>
    <xf numFmtId="39" fontId="36" fillId="0" borderId="62" xfId="0" applyNumberFormat="1" applyFont="1" applyFill="1" applyBorder="1" applyAlignment="1">
      <alignment horizontal="right"/>
      <protection locked="0"/>
    </xf>
    <xf numFmtId="39" fontId="36" fillId="0" borderId="63" xfId="0" applyNumberFormat="1" applyFont="1" applyFill="1" applyBorder="1" applyAlignment="1">
      <alignment horizontal="right"/>
      <protection locked="0"/>
    </xf>
    <xf numFmtId="0" fontId="37" fillId="0" borderId="0" xfId="0" applyFont="1" applyFill="1" applyAlignment="1">
      <alignment horizontal="left" vertical="top"/>
      <protection locked="0"/>
    </xf>
    <xf numFmtId="0" fontId="38" fillId="0" borderId="74" xfId="0" applyFont="1" applyBorder="1" applyAlignment="1">
      <alignment horizontal="left" wrapText="1"/>
      <protection locked="0"/>
    </xf>
    <xf numFmtId="0" fontId="32" fillId="0" borderId="74" xfId="0" applyFont="1" applyBorder="1" applyAlignment="1">
      <alignment horizontal="center" vertical="center" wrapText="1"/>
      <protection locked="0"/>
    </xf>
    <xf numFmtId="0" fontId="32" fillId="0" borderId="83" xfId="0" applyFont="1" applyBorder="1" applyAlignment="1">
      <alignment horizontal="left" wrapText="1"/>
      <protection locked="0"/>
    </xf>
    <xf numFmtId="0" fontId="32" fillId="0" borderId="84" xfId="0" applyFont="1" applyBorder="1" applyAlignment="1">
      <alignment horizontal="center" wrapText="1"/>
      <protection locked="0"/>
    </xf>
    <xf numFmtId="37" fontId="11" fillId="0" borderId="85" xfId="0" applyNumberFormat="1" applyFont="1" applyBorder="1" applyAlignment="1">
      <alignment horizontal="center"/>
      <protection locked="0"/>
    </xf>
    <xf numFmtId="0" fontId="32" fillId="0" borderId="61" xfId="0" applyFont="1" applyBorder="1" applyAlignment="1">
      <alignment horizontal="left" wrapText="1"/>
      <protection locked="0"/>
    </xf>
    <xf numFmtId="0" fontId="32" fillId="0" borderId="86" xfId="0" applyFont="1" applyBorder="1" applyAlignment="1">
      <alignment horizontal="left" wrapText="1"/>
      <protection locked="0"/>
    </xf>
    <xf numFmtId="0" fontId="11" fillId="0" borderId="0" xfId="0" applyFont="1" applyBorder="1" applyAlignment="1">
      <alignment horizontal="left" vertical="top"/>
      <protection locked="0"/>
    </xf>
    <xf numFmtId="0" fontId="11" fillId="0" borderId="87" xfId="0" applyFont="1" applyBorder="1" applyAlignment="1">
      <alignment horizontal="center" wrapText="1"/>
      <protection locked="0"/>
    </xf>
    <xf numFmtId="37" fontId="28" fillId="0" borderId="85" xfId="0" applyNumberFormat="1" applyFont="1" applyBorder="1" applyAlignment="1">
      <alignment horizontal="center"/>
      <protection locked="0"/>
    </xf>
    <xf numFmtId="0" fontId="13" fillId="0" borderId="0" xfId="0" applyFont="1" applyBorder="1" applyAlignment="1">
      <alignment horizontal="left" vertical="top"/>
      <protection locked="0"/>
    </xf>
    <xf numFmtId="0" fontId="33" fillId="0" borderId="0" xfId="0" applyFont="1" applyBorder="1" applyAlignment="1">
      <alignment horizontal="left" vertical="top"/>
      <protection locked="0"/>
    </xf>
    <xf numFmtId="0" fontId="13" fillId="0" borderId="0" xfId="0" applyFont="1" applyBorder="1" applyAlignment="1">
      <alignment vertical="top"/>
      <protection locked="0"/>
    </xf>
    <xf numFmtId="0" fontId="17" fillId="0" borderId="0" xfId="0" applyFont="1" applyBorder="1" applyAlignment="1">
      <alignment horizontal="justify" vertical="top"/>
      <protection locked="0"/>
    </xf>
    <xf numFmtId="0" fontId="18" fillId="0" borderId="0" xfId="0" applyFont="1" applyBorder="1" applyAlignment="1">
      <alignment horizontal="justify" vertical="top"/>
      <protection locked="0"/>
    </xf>
    <xf numFmtId="0" fontId="33" fillId="0" borderId="0" xfId="0" applyFont="1" applyBorder="1" applyAlignment="1">
      <alignment vertical="top"/>
      <protection locked="0"/>
    </xf>
    <xf numFmtId="0" fontId="39" fillId="0" borderId="0" xfId="0" applyFont="1" applyBorder="1" applyAlignment="1">
      <alignment horizontal="justify" vertical="top"/>
      <protection locked="0"/>
    </xf>
    <xf numFmtId="0" fontId="37" fillId="0" borderId="0" xfId="0" applyFont="1" applyFill="1" applyBorder="1" applyAlignment="1">
      <alignment horizontal="left" vertical="top"/>
      <protection locked="0"/>
    </xf>
    <xf numFmtId="0" fontId="32" fillId="0" borderId="0" xfId="0" applyFont="1" applyBorder="1" applyAlignment="1">
      <alignment horizontal="left" wrapText="1"/>
      <protection locked="0"/>
    </xf>
    <xf numFmtId="166" fontId="33" fillId="0" borderId="0" xfId="0" applyNumberFormat="1" applyFont="1" applyBorder="1" applyAlignment="1">
      <alignment horizontal="left" vertical="top"/>
      <protection locked="0"/>
    </xf>
    <xf numFmtId="0" fontId="11" fillId="0" borderId="0" xfId="0" applyFont="1" applyAlignment="1">
      <alignment horizontal="right" vertical="top"/>
      <protection locked="0"/>
    </xf>
    <xf numFmtId="37" fontId="30" fillId="0" borderId="82" xfId="0" applyNumberFormat="1" applyFont="1" applyBorder="1" applyAlignment="1">
      <alignment horizontal="center"/>
      <protection locked="0"/>
    </xf>
    <xf numFmtId="0" fontId="30" fillId="0" borderId="88" xfId="0" applyFont="1" applyBorder="1" applyAlignment="1">
      <alignment horizontal="center" wrapText="1"/>
      <protection locked="0"/>
    </xf>
    <xf numFmtId="0" fontId="31" fillId="0" borderId="88" xfId="0" applyFont="1" applyFill="1" applyBorder="1" applyAlignment="1" applyProtection="1">
      <alignment horizontal="left"/>
    </xf>
    <xf numFmtId="0" fontId="30" fillId="0" borderId="77" xfId="0" applyFont="1" applyBorder="1" applyAlignment="1">
      <alignment horizontal="center" wrapText="1"/>
      <protection locked="0"/>
    </xf>
    <xf numFmtId="165" fontId="30" fillId="0" borderId="77" xfId="0" applyNumberFormat="1" applyFont="1" applyBorder="1" applyAlignment="1">
      <alignment horizontal="right"/>
      <protection locked="0"/>
    </xf>
    <xf numFmtId="4" fontId="31" fillId="0" borderId="77" xfId="0" applyNumberFormat="1" applyFont="1" applyFill="1" applyBorder="1" applyAlignment="1" applyProtection="1">
      <alignment horizontal="right"/>
    </xf>
    <xf numFmtId="39" fontId="30" fillId="0" borderId="75" xfId="0" applyNumberFormat="1" applyFont="1" applyBorder="1" applyAlignment="1">
      <alignment horizontal="right"/>
      <protection locked="0"/>
    </xf>
    <xf numFmtId="0" fontId="20" fillId="0" borderId="59" xfId="0" applyFont="1" applyFill="1" applyBorder="1" applyAlignment="1" applyProtection="1">
      <alignment horizontal="left"/>
    </xf>
    <xf numFmtId="4" fontId="20" fillId="0" borderId="59" xfId="0" applyNumberFormat="1" applyFont="1" applyFill="1" applyBorder="1" applyAlignment="1" applyProtection="1">
      <alignment horizontal="right"/>
    </xf>
    <xf numFmtId="37" fontId="14" fillId="0" borderId="70" xfId="0" applyNumberFormat="1" applyFont="1" applyBorder="1" applyAlignment="1">
      <alignment horizontal="center"/>
      <protection locked="0"/>
    </xf>
    <xf numFmtId="0" fontId="29" fillId="0" borderId="71" xfId="0" applyFont="1" applyBorder="1" applyAlignment="1">
      <alignment horizontal="center" wrapText="1"/>
      <protection locked="0"/>
    </xf>
    <xf numFmtId="0" fontId="29" fillId="0" borderId="71" xfId="0" applyFont="1" applyBorder="1" applyAlignment="1">
      <alignment horizontal="left" wrapText="1"/>
      <protection locked="0"/>
    </xf>
    <xf numFmtId="165" fontId="14" fillId="0" borderId="71" xfId="0" applyNumberFormat="1" applyFont="1" applyBorder="1" applyAlignment="1">
      <alignment horizontal="right"/>
      <protection locked="0"/>
    </xf>
    <xf numFmtId="39" fontId="14" fillId="0" borderId="71" xfId="0" applyNumberFormat="1" applyFont="1" applyBorder="1" applyAlignment="1">
      <alignment horizontal="right"/>
      <protection locked="0"/>
    </xf>
    <xf numFmtId="0" fontId="26" fillId="2" borderId="54" xfId="0" applyFont="1" applyFill="1" applyBorder="1" applyAlignment="1" applyProtection="1">
      <alignment horizontal="left"/>
    </xf>
    <xf numFmtId="0" fontId="27" fillId="0" borderId="53" xfId="0" applyFont="1" applyFill="1" applyBorder="1" applyAlignment="1" applyProtection="1">
      <alignment horizontal="left"/>
    </xf>
    <xf numFmtId="0" fontId="26" fillId="0" borderId="54" xfId="0" applyFont="1" applyFill="1" applyBorder="1" applyAlignment="1" applyProtection="1">
      <alignment horizontal="left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7" fontId="4" fillId="0" borderId="15" xfId="0" applyNumberFormat="1" applyFont="1" applyBorder="1" applyAlignment="1" applyProtection="1">
      <alignment horizontal="left" vertical="center"/>
    </xf>
    <xf numFmtId="39" fontId="4" fillId="0" borderId="0" xfId="0" applyNumberFormat="1" applyFont="1" applyAlignment="1" applyProtection="1">
      <alignment horizontal="left" vertical="center"/>
    </xf>
    <xf numFmtId="39" fontId="4" fillId="0" borderId="49" xfId="0" applyNumberFormat="1" applyFont="1" applyBorder="1" applyAlignment="1" applyProtection="1">
      <alignment horizontal="left" vertical="center"/>
    </xf>
    <xf numFmtId="0" fontId="4" fillId="0" borderId="49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7"/>
  <sheetViews>
    <sheetView showGridLines="0" tabSelected="1" workbookViewId="0">
      <pane ySplit="3" topLeftCell="A10" activePane="bottomLeft" state="frozenSplit"/>
      <selection pane="bottomLeft" activeCell="J18" sqref="J18"/>
    </sheetView>
  </sheetViews>
  <sheetFormatPr defaultColWidth="13.140625" defaultRowHeight="11.4" customHeight="1"/>
  <cols>
    <col min="1" max="1" width="10.42578125" style="2" customWidth="1"/>
    <col min="2" max="2" width="3.85546875" style="2" customWidth="1"/>
    <col min="3" max="3" width="3.140625" style="2" customWidth="1"/>
    <col min="4" max="4" width="9.28515625" style="2" customWidth="1"/>
    <col min="5" max="5" width="16.28515625" style="2" customWidth="1"/>
    <col min="6" max="6" width="32.42578125" style="2" customWidth="1"/>
    <col min="7" max="7" width="0.7109375" style="2" customWidth="1"/>
    <col min="8" max="8" width="4" style="2" customWidth="1"/>
    <col min="9" max="9" width="3.85546875" style="2" customWidth="1"/>
    <col min="10" max="10" width="15.42578125" style="2" customWidth="1"/>
    <col min="11" max="11" width="44.7109375" style="2" customWidth="1"/>
    <col min="12" max="12" width="0.85546875" style="2" customWidth="1"/>
    <col min="13" max="13" width="3.85546875" style="2" customWidth="1"/>
    <col min="14" max="14" width="5.85546875" style="2" customWidth="1"/>
    <col min="15" max="15" width="7.140625" style="2" customWidth="1"/>
    <col min="16" max="16" width="5.140625" style="2" customWidth="1"/>
    <col min="17" max="17" width="19.140625" style="2" customWidth="1"/>
    <col min="18" max="18" width="9.28515625" style="2" customWidth="1"/>
    <col min="19" max="19" width="26.85546875" style="2" customWidth="1"/>
    <col min="20" max="20" width="2.42578125" style="2" customWidth="1"/>
    <col min="21" max="16384" width="13.140625" style="2"/>
  </cols>
  <sheetData>
    <row r="1" spans="2:20" s="1" customFormat="1" ht="13.35" customHeight="1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</row>
    <row r="2" spans="2:20" s="1" customFormat="1" ht="21" customHeight="1">
      <c r="B2" s="6"/>
      <c r="C2" s="92"/>
      <c r="D2" s="92"/>
      <c r="E2" s="92"/>
      <c r="F2" s="92"/>
      <c r="G2" s="92"/>
      <c r="H2" s="93" t="s">
        <v>0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7"/>
    </row>
    <row r="3" spans="2:20" s="1" customFormat="1" ht="13.3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pans="2:20" s="1" customFormat="1" ht="9.15" customHeight="1" thickBot="1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</row>
    <row r="5" spans="2:20" s="1" customFormat="1" ht="18" customHeight="1">
      <c r="B5" s="14"/>
      <c r="C5" s="15" t="s">
        <v>1</v>
      </c>
      <c r="D5" s="15"/>
      <c r="E5" s="15"/>
      <c r="F5" s="303" t="s">
        <v>127</v>
      </c>
      <c r="G5" s="302"/>
      <c r="H5" s="304"/>
      <c r="I5" s="95"/>
      <c r="J5" s="95"/>
      <c r="K5" s="96"/>
      <c r="L5" s="15"/>
      <c r="M5" s="15"/>
      <c r="N5" s="15"/>
      <c r="O5" s="15"/>
      <c r="P5" s="312" t="s">
        <v>2</v>
      </c>
      <c r="Q5" s="312"/>
      <c r="R5" s="16"/>
      <c r="S5" s="17"/>
      <c r="T5" s="18"/>
    </row>
    <row r="6" spans="2:20" s="1" customFormat="1" ht="18" customHeight="1">
      <c r="B6" s="14"/>
      <c r="C6" s="15" t="s">
        <v>3</v>
      </c>
      <c r="D6" s="15"/>
      <c r="E6" s="15"/>
      <c r="F6" s="97" t="s">
        <v>126</v>
      </c>
      <c r="G6" s="98"/>
      <c r="H6" s="98"/>
      <c r="I6" s="98"/>
      <c r="J6" s="98"/>
      <c r="K6" s="99"/>
      <c r="L6" s="15"/>
      <c r="M6" s="15"/>
      <c r="N6" s="15"/>
      <c r="O6" s="15"/>
      <c r="P6" s="312" t="s">
        <v>4</v>
      </c>
      <c r="Q6" s="312"/>
      <c r="R6" s="19"/>
      <c r="S6" s="20"/>
      <c r="T6" s="18"/>
    </row>
    <row r="7" spans="2:20" s="1" customFormat="1" ht="18" customHeight="1" thickBot="1">
      <c r="B7" s="14"/>
      <c r="C7" s="15" t="s">
        <v>5</v>
      </c>
      <c r="D7" s="15"/>
      <c r="E7" s="15"/>
      <c r="F7" s="100" t="s">
        <v>210</v>
      </c>
      <c r="G7" s="101"/>
      <c r="H7" s="101"/>
      <c r="I7" s="101"/>
      <c r="J7" s="101"/>
      <c r="K7" s="102"/>
      <c r="L7" s="15"/>
      <c r="M7" s="15"/>
      <c r="N7" s="15"/>
      <c r="O7" s="15"/>
      <c r="P7" s="312" t="s">
        <v>6</v>
      </c>
      <c r="Q7" s="312"/>
      <c r="R7" s="21"/>
      <c r="S7" s="22"/>
      <c r="T7" s="18"/>
    </row>
    <row r="8" spans="2:20" s="1" customFormat="1" ht="18" customHeight="1" thickBot="1"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312" t="s">
        <v>7</v>
      </c>
      <c r="Q8" s="312"/>
      <c r="R8" s="15" t="s">
        <v>8</v>
      </c>
      <c r="S8" s="15"/>
      <c r="T8" s="18"/>
    </row>
    <row r="9" spans="2:20" s="1" customFormat="1" ht="18" customHeight="1" thickBot="1">
      <c r="B9" s="14"/>
      <c r="C9" s="15" t="s">
        <v>9</v>
      </c>
      <c r="D9" s="15"/>
      <c r="E9" s="15"/>
      <c r="F9" s="94" t="s">
        <v>114</v>
      </c>
      <c r="G9" s="95"/>
      <c r="H9" s="95"/>
      <c r="I9" s="95"/>
      <c r="J9" s="95"/>
      <c r="K9" s="96"/>
      <c r="L9" s="15"/>
      <c r="M9" s="15"/>
      <c r="N9" s="15"/>
      <c r="O9" s="15"/>
      <c r="P9" s="305"/>
      <c r="Q9" s="306"/>
      <c r="R9" s="23"/>
      <c r="S9" s="25"/>
      <c r="T9" s="18"/>
    </row>
    <row r="10" spans="2:20" s="1" customFormat="1" ht="18" customHeight="1" thickBot="1">
      <c r="B10" s="14"/>
      <c r="C10" s="15" t="s">
        <v>10</v>
      </c>
      <c r="D10" s="15"/>
      <c r="E10" s="15"/>
      <c r="F10" s="97" t="s">
        <v>121</v>
      </c>
      <c r="G10" s="98"/>
      <c r="H10" s="98"/>
      <c r="I10" s="98"/>
      <c r="J10" s="98"/>
      <c r="K10" s="99"/>
      <c r="L10" s="15"/>
      <c r="M10" s="15"/>
      <c r="N10" s="15"/>
      <c r="O10" s="15"/>
      <c r="P10" s="305"/>
      <c r="Q10" s="306"/>
      <c r="R10" s="23"/>
      <c r="S10" s="25"/>
      <c r="T10" s="18"/>
    </row>
    <row r="11" spans="2:20" s="1" customFormat="1" ht="18" customHeight="1" thickBot="1">
      <c r="B11" s="14"/>
      <c r="C11" s="15" t="s">
        <v>11</v>
      </c>
      <c r="D11" s="15"/>
      <c r="E11" s="15"/>
      <c r="F11" s="100" t="s">
        <v>211</v>
      </c>
      <c r="G11" s="101"/>
      <c r="H11" s="101"/>
      <c r="I11" s="101"/>
      <c r="J11" s="101"/>
      <c r="K11" s="102"/>
      <c r="L11" s="15"/>
      <c r="M11" s="15"/>
      <c r="N11" s="15"/>
      <c r="O11" s="15"/>
      <c r="P11" s="305"/>
      <c r="Q11" s="306"/>
      <c r="R11" s="23"/>
      <c r="S11" s="25"/>
      <c r="T11" s="18"/>
    </row>
    <row r="12" spans="2:20" s="1" customFormat="1" ht="18" customHeight="1" thickBot="1">
      <c r="B12" s="14"/>
      <c r="C12" s="15"/>
      <c r="D12" s="15"/>
      <c r="E12" s="15"/>
      <c r="F12" s="26" t="s">
        <v>12</v>
      </c>
      <c r="G12" s="15"/>
      <c r="H12" s="15" t="s">
        <v>13</v>
      </c>
      <c r="I12" s="15"/>
      <c r="J12" s="15"/>
      <c r="K12" s="15"/>
      <c r="L12" s="15"/>
      <c r="M12" s="15"/>
      <c r="N12" s="15"/>
      <c r="O12" s="15"/>
      <c r="P12" s="307" t="s">
        <v>14</v>
      </c>
      <c r="Q12" s="307"/>
      <c r="R12" s="26"/>
      <c r="S12" s="27"/>
      <c r="T12" s="18"/>
    </row>
    <row r="13" spans="2:20" s="1" customFormat="1" ht="18" customHeight="1">
      <c r="B13" s="14"/>
      <c r="C13" s="15"/>
      <c r="D13" s="15"/>
      <c r="E13" s="15"/>
      <c r="F13" s="28"/>
      <c r="G13" s="15"/>
      <c r="H13" s="23"/>
      <c r="I13" s="29"/>
      <c r="J13" s="24"/>
      <c r="K13" s="15"/>
      <c r="L13" s="15"/>
      <c r="M13" s="15"/>
      <c r="N13" s="15"/>
      <c r="O13" s="15"/>
      <c r="P13" s="308"/>
      <c r="Q13" s="306"/>
      <c r="R13" s="26"/>
      <c r="S13" s="30"/>
      <c r="T13" s="18"/>
    </row>
    <row r="14" spans="2:20" s="1" customFormat="1" ht="9.15" customHeight="1"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15"/>
      <c r="Q14" s="32"/>
      <c r="R14" s="32"/>
      <c r="S14" s="32"/>
      <c r="T14" s="33"/>
    </row>
    <row r="15" spans="2:20" s="1" customFormat="1" ht="19.2" customHeight="1">
      <c r="B15" s="34"/>
      <c r="C15" s="35"/>
      <c r="D15" s="35"/>
      <c r="E15" s="35"/>
      <c r="F15" s="36"/>
      <c r="G15" s="35"/>
      <c r="H15" s="35"/>
      <c r="I15" s="35"/>
      <c r="J15" s="35"/>
      <c r="K15" s="35"/>
      <c r="L15" s="35"/>
      <c r="M15" s="35"/>
      <c r="N15" s="35"/>
      <c r="O15" s="35"/>
      <c r="P15" s="12"/>
      <c r="Q15" s="35"/>
      <c r="R15" s="35"/>
      <c r="S15" s="35"/>
      <c r="T15" s="37"/>
    </row>
    <row r="16" spans="2:20" s="1" customFormat="1" ht="21" customHeight="1">
      <c r="B16" s="38"/>
      <c r="C16" s="39"/>
      <c r="D16" s="39"/>
      <c r="E16" s="40"/>
      <c r="F16" s="41"/>
      <c r="G16" s="40"/>
      <c r="H16" s="41"/>
      <c r="I16" s="39"/>
      <c r="J16" s="40"/>
      <c r="K16" s="41"/>
      <c r="L16" s="39"/>
      <c r="M16" s="41"/>
      <c r="N16" s="39"/>
      <c r="O16" s="39"/>
      <c r="P16" s="39"/>
      <c r="Q16" s="40"/>
      <c r="R16" s="41"/>
      <c r="S16" s="39"/>
      <c r="T16" s="42"/>
    </row>
    <row r="17" spans="2:20" s="1" customFormat="1" ht="19.2" customHeight="1">
      <c r="B17" s="43"/>
      <c r="C17" s="44"/>
      <c r="D17" s="44"/>
      <c r="E17" s="45"/>
      <c r="F17" s="46"/>
      <c r="G17" s="47"/>
      <c r="H17" s="48"/>
      <c r="I17" s="44"/>
      <c r="J17" s="45"/>
      <c r="K17" s="46"/>
      <c r="L17" s="49"/>
      <c r="M17" s="48"/>
      <c r="N17" s="44"/>
      <c r="O17" s="44"/>
      <c r="P17" s="50"/>
      <c r="Q17" s="45"/>
      <c r="R17" s="48"/>
      <c r="S17" s="51"/>
      <c r="T17" s="52"/>
    </row>
    <row r="18" spans="2:20" s="1" customFormat="1" ht="19.2" customHeight="1">
      <c r="B18" s="34"/>
      <c r="C18" s="35"/>
      <c r="D18" s="35"/>
      <c r="E18" s="35"/>
      <c r="F18" s="36" t="s">
        <v>15</v>
      </c>
      <c r="G18" s="35"/>
      <c r="H18" s="35"/>
      <c r="I18" s="35"/>
      <c r="J18" s="35"/>
      <c r="K18" s="53" t="s">
        <v>16</v>
      </c>
      <c r="L18" s="35"/>
      <c r="M18" s="35"/>
      <c r="N18" s="35"/>
      <c r="O18" s="35"/>
      <c r="P18" s="32"/>
      <c r="Q18" s="35"/>
      <c r="R18" s="35"/>
      <c r="S18" s="35"/>
      <c r="T18" s="37"/>
    </row>
    <row r="19" spans="2:20" s="1" customFormat="1" ht="19.2" customHeight="1">
      <c r="B19" s="70" t="s">
        <v>10</v>
      </c>
      <c r="C19" s="12"/>
      <c r="D19" s="12"/>
      <c r="E19" s="12"/>
      <c r="F19" s="12"/>
      <c r="G19" s="71"/>
      <c r="H19" s="72"/>
      <c r="I19" s="12"/>
      <c r="J19" s="12"/>
      <c r="K19" s="12"/>
      <c r="L19" s="12"/>
      <c r="M19" s="54"/>
      <c r="N19" s="40"/>
      <c r="O19" s="55" t="s">
        <v>17</v>
      </c>
      <c r="P19" s="15"/>
      <c r="Q19" s="39"/>
      <c r="R19" s="39"/>
      <c r="S19" s="39"/>
      <c r="T19" s="42"/>
    </row>
    <row r="20" spans="2:20" s="1" customFormat="1" ht="19.2" customHeight="1">
      <c r="B20" s="14"/>
      <c r="C20" s="15"/>
      <c r="D20" s="15"/>
      <c r="E20" s="15"/>
      <c r="F20" s="15"/>
      <c r="G20" s="73"/>
      <c r="H20" s="74"/>
      <c r="I20" s="15"/>
      <c r="J20" s="15"/>
      <c r="K20" s="15"/>
      <c r="L20" s="15"/>
      <c r="M20" s="56"/>
      <c r="N20" s="196" t="s">
        <v>122</v>
      </c>
      <c r="O20" s="63"/>
      <c r="P20" s="63"/>
      <c r="Q20" s="63"/>
      <c r="R20" s="61"/>
      <c r="S20" s="65">
        <f>'2. Rozpočet s výkazem výměr'!H120</f>
        <v>3701392.76</v>
      </c>
      <c r="T20" s="37"/>
    </row>
    <row r="21" spans="2:20" s="1" customFormat="1" ht="19.2" customHeight="1">
      <c r="B21" s="75" t="s">
        <v>18</v>
      </c>
      <c r="C21" s="76"/>
      <c r="D21" s="76"/>
      <c r="E21" s="76"/>
      <c r="F21" s="76"/>
      <c r="G21" s="64"/>
      <c r="H21" s="77" t="s">
        <v>19</v>
      </c>
      <c r="I21" s="76"/>
      <c r="J21" s="76"/>
      <c r="K21" s="76"/>
      <c r="L21" s="76"/>
      <c r="M21" s="56"/>
      <c r="N21" s="62" t="s">
        <v>20</v>
      </c>
      <c r="O21" s="78">
        <v>5</v>
      </c>
      <c r="P21" s="26" t="s">
        <v>21</v>
      </c>
      <c r="Q21" s="309">
        <v>0</v>
      </c>
      <c r="R21" s="307"/>
      <c r="S21" s="79">
        <v>0</v>
      </c>
      <c r="T21" s="80"/>
    </row>
    <row r="22" spans="2:20" s="1" customFormat="1" ht="19.2" customHeight="1">
      <c r="B22" s="81" t="s">
        <v>9</v>
      </c>
      <c r="C22" s="82"/>
      <c r="D22" s="82"/>
      <c r="E22" s="82"/>
      <c r="F22" s="82"/>
      <c r="G22" s="57"/>
      <c r="H22" s="83"/>
      <c r="I22" s="82"/>
      <c r="J22" s="82"/>
      <c r="K22" s="82"/>
      <c r="L22" s="82"/>
      <c r="M22" s="56"/>
      <c r="N22" s="62" t="s">
        <v>20</v>
      </c>
      <c r="O22" s="78">
        <v>21</v>
      </c>
      <c r="P22" s="84" t="s">
        <v>21</v>
      </c>
      <c r="Q22" s="310">
        <f>S20</f>
        <v>3701392.76</v>
      </c>
      <c r="R22" s="311"/>
      <c r="S22" s="58">
        <f>ROUND(S20*0.21,0)</f>
        <v>777292</v>
      </c>
      <c r="T22" s="59"/>
    </row>
    <row r="23" spans="2:20" s="1" customFormat="1" ht="19.2" customHeight="1">
      <c r="B23" s="14"/>
      <c r="C23" s="15"/>
      <c r="D23" s="15"/>
      <c r="E23" s="15"/>
      <c r="F23" s="15"/>
      <c r="G23" s="73"/>
      <c r="H23" s="74"/>
      <c r="I23" s="15"/>
      <c r="J23" s="15"/>
      <c r="K23" s="15"/>
      <c r="L23" s="15"/>
      <c r="M23" s="66"/>
      <c r="N23" s="85" t="s">
        <v>123</v>
      </c>
      <c r="O23" s="68"/>
      <c r="P23" s="15"/>
      <c r="Q23" s="68"/>
      <c r="R23" s="69"/>
      <c r="S23" s="86">
        <f>S20+S22</f>
        <v>4478684.76</v>
      </c>
      <c r="T23" s="25"/>
    </row>
    <row r="24" spans="2:20" s="1" customFormat="1" ht="19.2" customHeight="1">
      <c r="B24" s="75" t="s">
        <v>18</v>
      </c>
      <c r="C24" s="76"/>
      <c r="D24" s="76"/>
      <c r="E24" s="76"/>
      <c r="F24" s="76"/>
      <c r="G24" s="64"/>
      <c r="H24" s="77" t="s">
        <v>19</v>
      </c>
      <c r="I24" s="76"/>
      <c r="J24" s="76"/>
      <c r="K24" s="76"/>
      <c r="L24" s="76"/>
      <c r="M24" s="54"/>
      <c r="N24" s="40"/>
      <c r="O24" s="55" t="s">
        <v>22</v>
      </c>
      <c r="P24" s="12"/>
      <c r="Q24" s="39"/>
      <c r="R24" s="39"/>
      <c r="S24" s="87"/>
      <c r="T24" s="42"/>
    </row>
    <row r="25" spans="2:20" s="1" customFormat="1" ht="19.2" customHeight="1">
      <c r="B25" s="81" t="s">
        <v>11</v>
      </c>
      <c r="C25" s="82"/>
      <c r="D25" s="82"/>
      <c r="E25" s="82"/>
      <c r="F25" s="82"/>
      <c r="G25" s="57"/>
      <c r="H25" s="83"/>
      <c r="I25" s="82"/>
      <c r="J25" s="82"/>
      <c r="K25" s="82"/>
      <c r="L25" s="82"/>
      <c r="M25" s="56"/>
      <c r="N25" s="60" t="s">
        <v>23</v>
      </c>
      <c r="O25" s="63"/>
      <c r="P25" s="63"/>
      <c r="Q25" s="63"/>
      <c r="R25" s="61"/>
      <c r="S25" s="58">
        <v>0</v>
      </c>
      <c r="T25" s="59"/>
    </row>
    <row r="26" spans="2:20" s="1" customFormat="1" ht="19.2" customHeight="1">
      <c r="B26" s="14"/>
      <c r="C26" s="15"/>
      <c r="D26" s="15"/>
      <c r="E26" s="15"/>
      <c r="F26" s="15"/>
      <c r="G26" s="73"/>
      <c r="H26" s="74"/>
      <c r="I26" s="15"/>
      <c r="J26" s="15"/>
      <c r="K26" s="15"/>
      <c r="L26" s="15"/>
      <c r="M26" s="56"/>
      <c r="N26" s="60" t="s">
        <v>24</v>
      </c>
      <c r="O26" s="63"/>
      <c r="P26" s="76"/>
      <c r="Q26" s="63"/>
      <c r="R26" s="61"/>
      <c r="S26" s="58">
        <v>0</v>
      </c>
      <c r="T26" s="59"/>
    </row>
    <row r="27" spans="2:20" s="1" customFormat="1" ht="19.2" customHeight="1">
      <c r="B27" s="88" t="s">
        <v>18</v>
      </c>
      <c r="C27" s="32"/>
      <c r="D27" s="32"/>
      <c r="E27" s="32"/>
      <c r="F27" s="32"/>
      <c r="G27" s="89"/>
      <c r="H27" s="90" t="s">
        <v>19</v>
      </c>
      <c r="I27" s="32"/>
      <c r="J27" s="32"/>
      <c r="K27" s="32"/>
      <c r="L27" s="32"/>
      <c r="M27" s="66"/>
      <c r="N27" s="67" t="s">
        <v>25</v>
      </c>
      <c r="O27" s="68"/>
      <c r="P27" s="32"/>
      <c r="Q27" s="68"/>
      <c r="R27" s="69"/>
      <c r="S27" s="46">
        <v>0</v>
      </c>
      <c r="T27" s="91"/>
    </row>
  </sheetData>
  <mergeCells count="11">
    <mergeCell ref="Q22:R22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Q21:R21"/>
  </mergeCells>
  <pageMargins left="0.39375001192092896" right="0.39375001192092896" top="0.78750002384185791" bottom="0.78750002384185791" header="0" footer="0"/>
  <pageSetup scale="76" orientation="landscape" blackAndWhite="1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O134"/>
  <sheetViews>
    <sheetView showGridLines="0" topLeftCell="A96" zoomScaleNormal="100" zoomScaleSheetLayoutView="100" workbookViewId="0">
      <selection activeCell="J61" sqref="J61"/>
    </sheetView>
  </sheetViews>
  <sheetFormatPr defaultColWidth="13.28515625" defaultRowHeight="9.75" customHeight="1"/>
  <cols>
    <col min="1" max="1" width="3.140625" style="106" customWidth="1"/>
    <col min="2" max="2" width="7" style="106" customWidth="1"/>
    <col min="3" max="3" width="21" style="106" customWidth="1"/>
    <col min="4" max="4" width="91.5703125" style="106" customWidth="1"/>
    <col min="5" max="5" width="6.28515625" style="106" customWidth="1"/>
    <col min="6" max="6" width="12" style="106" customWidth="1"/>
    <col min="7" max="7" width="13.42578125" style="106" customWidth="1"/>
    <col min="8" max="8" width="18.5703125" style="106" customWidth="1"/>
    <col min="9" max="9" width="1.28515625" style="106" customWidth="1"/>
    <col min="10" max="93" width="13.28515625" style="277"/>
    <col min="94" max="16384" width="13.28515625" style="106"/>
  </cols>
  <sheetData>
    <row r="1" spans="1:93" ht="16.2" customHeight="1">
      <c r="A1" s="103"/>
      <c r="B1" s="104" t="s">
        <v>35</v>
      </c>
      <c r="C1" s="105"/>
      <c r="D1" s="105"/>
      <c r="E1" s="105"/>
      <c r="F1" s="105"/>
      <c r="G1" s="105"/>
      <c r="H1" s="105"/>
      <c r="I1" s="103"/>
    </row>
    <row r="2" spans="1:93" ht="16.2" customHeight="1">
      <c r="A2" s="103"/>
      <c r="B2" s="107" t="s">
        <v>127</v>
      </c>
      <c r="C2" s="105"/>
      <c r="D2" s="105"/>
      <c r="E2" s="105"/>
      <c r="F2" s="105"/>
      <c r="G2" s="105"/>
      <c r="H2" s="105"/>
      <c r="I2" s="103"/>
    </row>
    <row r="3" spans="1:93" ht="16.2" customHeight="1">
      <c r="A3" s="103"/>
      <c r="B3" s="107" t="s">
        <v>115</v>
      </c>
      <c r="C3" s="105"/>
      <c r="D3" s="105"/>
      <c r="E3" s="105"/>
      <c r="F3" s="105" t="s">
        <v>27</v>
      </c>
      <c r="G3" s="105"/>
      <c r="H3" s="105"/>
      <c r="I3" s="103"/>
    </row>
    <row r="4" spans="1:93" ht="16.2" customHeight="1">
      <c r="A4" s="103"/>
      <c r="B4" s="107" t="s">
        <v>26</v>
      </c>
      <c r="C4" s="105"/>
      <c r="D4" s="105"/>
      <c r="E4" s="105"/>
      <c r="F4" s="105" t="s">
        <v>36</v>
      </c>
      <c r="G4" s="105"/>
      <c r="H4" s="105"/>
      <c r="I4" s="103"/>
    </row>
    <row r="5" spans="1:93" ht="16.2" customHeight="1">
      <c r="A5" s="103"/>
      <c r="B5" s="105"/>
      <c r="C5" s="105"/>
      <c r="D5" s="105"/>
      <c r="E5" s="105"/>
      <c r="F5" s="105"/>
      <c r="G5" s="105"/>
      <c r="H5" s="105"/>
      <c r="I5" s="103"/>
    </row>
    <row r="6" spans="1:93" ht="16.2" customHeight="1" thickBot="1">
      <c r="A6" s="103"/>
      <c r="B6" s="105"/>
      <c r="C6" s="105"/>
      <c r="D6" s="105"/>
      <c r="E6" s="105"/>
      <c r="F6" s="105"/>
      <c r="G6" s="105"/>
      <c r="H6" s="105"/>
      <c r="I6" s="103"/>
    </row>
    <row r="7" spans="1:93" ht="34.35" customHeight="1" thickBot="1">
      <c r="A7" s="103"/>
      <c r="B7" s="108" t="s">
        <v>37</v>
      </c>
      <c r="C7" s="108" t="s">
        <v>38</v>
      </c>
      <c r="D7" s="108" t="s">
        <v>28</v>
      </c>
      <c r="E7" s="108" t="s">
        <v>39</v>
      </c>
      <c r="F7" s="108" t="s">
        <v>40</v>
      </c>
      <c r="G7" s="108" t="s">
        <v>41</v>
      </c>
      <c r="H7" s="108" t="s">
        <v>29</v>
      </c>
      <c r="I7" s="103"/>
    </row>
    <row r="8" spans="1:93" ht="16.2" customHeight="1" thickBot="1">
      <c r="A8" s="103"/>
      <c r="B8" s="108"/>
      <c r="C8" s="108"/>
      <c r="D8" s="108"/>
      <c r="E8" s="108"/>
      <c r="F8" s="108"/>
      <c r="G8" s="108"/>
      <c r="H8" s="108"/>
      <c r="I8" s="103"/>
    </row>
    <row r="9" spans="1:93" ht="20.100000000000001" customHeight="1" thickBot="1">
      <c r="A9" s="103"/>
      <c r="B9" s="105"/>
      <c r="C9" s="105"/>
      <c r="D9" s="105"/>
      <c r="E9" s="105"/>
      <c r="F9" s="105"/>
      <c r="G9" s="105"/>
      <c r="H9" s="105"/>
      <c r="I9" s="103"/>
    </row>
    <row r="10" spans="1:93" ht="20.100000000000001" customHeight="1">
      <c r="A10" s="103"/>
      <c r="B10" s="119"/>
      <c r="C10" s="120">
        <v>1</v>
      </c>
      <c r="D10" s="121" t="s">
        <v>117</v>
      </c>
      <c r="E10" s="121"/>
      <c r="F10" s="122"/>
      <c r="G10" s="123"/>
      <c r="H10" s="124">
        <f>SUM(H11:H14)</f>
        <v>90500</v>
      </c>
      <c r="I10" s="103"/>
    </row>
    <row r="11" spans="1:93" ht="20.100000000000001" customHeight="1">
      <c r="A11" s="103"/>
      <c r="B11" s="125">
        <v>1</v>
      </c>
      <c r="C11" s="126"/>
      <c r="D11" s="127" t="s">
        <v>118</v>
      </c>
      <c r="E11" s="126" t="s">
        <v>119</v>
      </c>
      <c r="F11" s="128">
        <v>1</v>
      </c>
      <c r="G11" s="129">
        <v>25000</v>
      </c>
      <c r="H11" s="130">
        <f>F11*G11</f>
        <v>25000</v>
      </c>
      <c r="I11" s="103"/>
    </row>
    <row r="12" spans="1:93" s="226" customFormat="1" ht="20.100000000000001" customHeight="1">
      <c r="A12" s="219"/>
      <c r="B12" s="220"/>
      <c r="C12" s="221"/>
      <c r="D12" s="222" t="s">
        <v>179</v>
      </c>
      <c r="E12" s="221" t="s">
        <v>119</v>
      </c>
      <c r="F12" s="223">
        <v>1</v>
      </c>
      <c r="G12" s="224">
        <v>15500</v>
      </c>
      <c r="H12" s="225">
        <f>G12*F12</f>
        <v>15500</v>
      </c>
      <c r="I12" s="219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278"/>
      <c r="BS12" s="278"/>
      <c r="BT12" s="278"/>
      <c r="BU12" s="278"/>
      <c r="BV12" s="278"/>
      <c r="BW12" s="278"/>
      <c r="BX12" s="278"/>
      <c r="BY12" s="278"/>
      <c r="BZ12" s="278"/>
      <c r="CA12" s="278"/>
      <c r="CB12" s="278"/>
      <c r="CC12" s="278"/>
      <c r="CD12" s="278"/>
      <c r="CE12" s="278"/>
      <c r="CF12" s="278"/>
      <c r="CG12" s="278"/>
      <c r="CH12" s="278"/>
      <c r="CI12" s="278"/>
      <c r="CJ12" s="278"/>
      <c r="CK12" s="278"/>
      <c r="CL12" s="278"/>
      <c r="CM12" s="278"/>
      <c r="CN12" s="278"/>
      <c r="CO12" s="278"/>
    </row>
    <row r="13" spans="1:93" ht="20.100000000000001" customHeight="1">
      <c r="A13" s="103"/>
      <c r="B13" s="125">
        <v>2</v>
      </c>
      <c r="C13" s="126"/>
      <c r="D13" s="127" t="s">
        <v>120</v>
      </c>
      <c r="E13" s="126" t="s">
        <v>119</v>
      </c>
      <c r="F13" s="128">
        <v>1</v>
      </c>
      <c r="G13" s="129">
        <v>20000</v>
      </c>
      <c r="H13" s="130">
        <f>F13*G13</f>
        <v>20000</v>
      </c>
      <c r="I13" s="103"/>
    </row>
    <row r="14" spans="1:93" ht="20.100000000000001" customHeight="1" thickBot="1">
      <c r="A14" s="103"/>
      <c r="B14" s="186">
        <v>3</v>
      </c>
      <c r="C14" s="138"/>
      <c r="D14" s="137" t="s">
        <v>156</v>
      </c>
      <c r="E14" s="138" t="s">
        <v>119</v>
      </c>
      <c r="F14" s="139">
        <v>1</v>
      </c>
      <c r="G14" s="140">
        <v>30000</v>
      </c>
      <c r="H14" s="141">
        <f>F14*G14</f>
        <v>30000</v>
      </c>
      <c r="I14" s="103"/>
    </row>
    <row r="15" spans="1:93" ht="20.100000000000001" customHeight="1" thickBot="1">
      <c r="A15" s="103"/>
      <c r="B15" s="114"/>
      <c r="C15" s="115"/>
      <c r="D15" s="116"/>
      <c r="E15" s="115"/>
      <c r="F15" s="117"/>
      <c r="G15" s="118"/>
      <c r="H15" s="118"/>
      <c r="I15" s="103"/>
    </row>
    <row r="16" spans="1:93" ht="20.100000000000001" customHeight="1">
      <c r="A16" s="103"/>
      <c r="B16" s="119"/>
      <c r="C16" s="120">
        <v>2</v>
      </c>
      <c r="D16" s="121" t="s">
        <v>30</v>
      </c>
      <c r="E16" s="120"/>
      <c r="F16" s="122"/>
      <c r="G16" s="123"/>
      <c r="H16" s="124">
        <f>SUM(H17:H31)</f>
        <v>167576.20000000001</v>
      </c>
      <c r="I16" s="103"/>
    </row>
    <row r="17" spans="1:93" ht="20.100000000000001" customHeight="1">
      <c r="A17" s="103"/>
      <c r="B17" s="125">
        <v>4</v>
      </c>
      <c r="C17" s="126">
        <v>460030011</v>
      </c>
      <c r="D17" s="127" t="s">
        <v>128</v>
      </c>
      <c r="E17" s="126" t="s">
        <v>42</v>
      </c>
      <c r="F17" s="128">
        <f>F18</f>
        <v>739.25</v>
      </c>
      <c r="G17" s="129">
        <v>45</v>
      </c>
      <c r="H17" s="130">
        <f>ROUND(F17*G17,0)</f>
        <v>33266</v>
      </c>
      <c r="I17" s="131"/>
    </row>
    <row r="18" spans="1:93" ht="20.100000000000001" customHeight="1">
      <c r="A18" s="103"/>
      <c r="B18" s="132"/>
      <c r="C18" s="133"/>
      <c r="D18" s="127" t="s">
        <v>132</v>
      </c>
      <c r="E18" s="126"/>
      <c r="F18" s="128">
        <v>739.25</v>
      </c>
      <c r="G18" s="129"/>
      <c r="H18" s="130"/>
      <c r="I18" s="103"/>
    </row>
    <row r="19" spans="1:93" ht="20.100000000000001" customHeight="1">
      <c r="A19" s="103"/>
      <c r="B19" s="125">
        <v>5</v>
      </c>
      <c r="C19" s="126">
        <v>121101102</v>
      </c>
      <c r="D19" s="127" t="s">
        <v>129</v>
      </c>
      <c r="E19" s="126" t="s">
        <v>43</v>
      </c>
      <c r="F19" s="128">
        <f>F20</f>
        <v>221.78</v>
      </c>
      <c r="G19" s="129">
        <v>80</v>
      </c>
      <c r="H19" s="130">
        <f>ROUND(F19*G19,0)</f>
        <v>17742</v>
      </c>
      <c r="I19" s="103"/>
    </row>
    <row r="20" spans="1:93" ht="20.100000000000001" customHeight="1">
      <c r="A20" s="103"/>
      <c r="B20" s="132"/>
      <c r="C20" s="133"/>
      <c r="D20" s="127" t="s">
        <v>130</v>
      </c>
      <c r="E20" s="126"/>
      <c r="F20" s="128">
        <v>221.78</v>
      </c>
      <c r="G20" s="129"/>
      <c r="H20" s="130"/>
      <c r="I20" s="103"/>
    </row>
    <row r="21" spans="1:93" ht="20.100000000000001" customHeight="1">
      <c r="A21" s="103"/>
      <c r="B21" s="125">
        <v>6</v>
      </c>
      <c r="C21" s="126">
        <v>131301101</v>
      </c>
      <c r="D21" s="127" t="s">
        <v>124</v>
      </c>
      <c r="E21" s="126" t="s">
        <v>43</v>
      </c>
      <c r="F21" s="128">
        <f>F22</f>
        <v>57.42</v>
      </c>
      <c r="G21" s="129">
        <v>160</v>
      </c>
      <c r="H21" s="130">
        <f>F21*G21</f>
        <v>9187.2000000000007</v>
      </c>
      <c r="I21" s="103"/>
    </row>
    <row r="22" spans="1:93" ht="24.75" customHeight="1">
      <c r="A22" s="103"/>
      <c r="B22" s="125"/>
      <c r="C22" s="126"/>
      <c r="D22" s="127" t="s">
        <v>131</v>
      </c>
      <c r="E22" s="126"/>
      <c r="F22" s="128">
        <v>57.42</v>
      </c>
      <c r="G22" s="129"/>
      <c r="H22" s="130"/>
      <c r="I22" s="103"/>
    </row>
    <row r="23" spans="1:93" ht="20.100000000000001" customHeight="1">
      <c r="A23" s="103"/>
      <c r="B23" s="125">
        <v>7</v>
      </c>
      <c r="C23" s="126">
        <v>133301102</v>
      </c>
      <c r="D23" s="127" t="s">
        <v>76</v>
      </c>
      <c r="E23" s="126" t="s">
        <v>43</v>
      </c>
      <c r="F23" s="128">
        <f>SUM(F24:F24)</f>
        <v>17.23</v>
      </c>
      <c r="G23" s="129">
        <v>750</v>
      </c>
      <c r="H23" s="130">
        <f>ROUND(F23*G23,0)</f>
        <v>12923</v>
      </c>
      <c r="I23" s="103"/>
    </row>
    <row r="24" spans="1:93" ht="20.100000000000001" customHeight="1">
      <c r="A24" s="103"/>
      <c r="B24" s="134"/>
      <c r="C24" s="133"/>
      <c r="D24" s="127" t="s">
        <v>133</v>
      </c>
      <c r="E24" s="126"/>
      <c r="F24" s="128">
        <v>17.23</v>
      </c>
      <c r="G24" s="129"/>
      <c r="H24" s="130"/>
      <c r="I24" s="103"/>
    </row>
    <row r="25" spans="1:93" s="226" customFormat="1" ht="20.100000000000001" customHeight="1">
      <c r="A25" s="219"/>
      <c r="B25" s="220"/>
      <c r="C25" s="221" t="s">
        <v>174</v>
      </c>
      <c r="D25" s="222" t="s">
        <v>161</v>
      </c>
      <c r="E25" s="221" t="s">
        <v>43</v>
      </c>
      <c r="F25" s="223">
        <v>17.28</v>
      </c>
      <c r="G25" s="224">
        <v>720</v>
      </c>
      <c r="H25" s="225">
        <f>ROUND(F25*G25,0)</f>
        <v>12442</v>
      </c>
      <c r="I25" s="219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278"/>
      <c r="BN25" s="278"/>
      <c r="BO25" s="278"/>
      <c r="BP25" s="278"/>
      <c r="BQ25" s="278"/>
      <c r="BR25" s="278"/>
      <c r="BS25" s="278"/>
      <c r="BT25" s="278"/>
      <c r="BU25" s="278"/>
      <c r="BV25" s="278"/>
      <c r="BW25" s="278"/>
      <c r="BX25" s="278"/>
      <c r="BY25" s="278"/>
      <c r="BZ25" s="278"/>
      <c r="CA25" s="278"/>
      <c r="CB25" s="278"/>
      <c r="CC25" s="278"/>
      <c r="CD25" s="278"/>
      <c r="CE25" s="278"/>
      <c r="CF25" s="278"/>
      <c r="CG25" s="278"/>
      <c r="CH25" s="278"/>
      <c r="CI25" s="278"/>
      <c r="CJ25" s="278"/>
      <c r="CK25" s="278"/>
      <c r="CL25" s="278"/>
      <c r="CM25" s="278"/>
      <c r="CN25" s="278"/>
      <c r="CO25" s="278"/>
    </row>
    <row r="26" spans="1:93" s="226" customFormat="1" ht="20.100000000000001" customHeight="1">
      <c r="A26" s="219"/>
      <c r="B26" s="220"/>
      <c r="C26" s="221" t="s">
        <v>193</v>
      </c>
      <c r="D26" s="222" t="s">
        <v>209</v>
      </c>
      <c r="E26" s="221" t="s">
        <v>43</v>
      </c>
      <c r="F26" s="223">
        <v>35.4</v>
      </c>
      <c r="G26" s="224">
        <v>720</v>
      </c>
      <c r="H26" s="225">
        <f>ROUND(F26*G26,0)</f>
        <v>25488</v>
      </c>
      <c r="I26" s="219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8"/>
      <c r="BU26" s="278"/>
      <c r="BV26" s="278"/>
      <c r="BW26" s="278"/>
      <c r="BX26" s="278"/>
      <c r="BY26" s="278"/>
      <c r="BZ26" s="278"/>
      <c r="CA26" s="278"/>
      <c r="CB26" s="278"/>
      <c r="CC26" s="278"/>
      <c r="CD26" s="278"/>
      <c r="CE26" s="278"/>
      <c r="CF26" s="278"/>
      <c r="CG26" s="278"/>
      <c r="CH26" s="278"/>
      <c r="CI26" s="278"/>
      <c r="CJ26" s="278"/>
      <c r="CK26" s="278"/>
      <c r="CL26" s="278"/>
      <c r="CM26" s="278"/>
      <c r="CN26" s="278"/>
      <c r="CO26" s="278"/>
    </row>
    <row r="27" spans="1:93" s="226" customFormat="1" ht="20.100000000000001" customHeight="1">
      <c r="A27" s="219"/>
      <c r="B27" s="220"/>
      <c r="C27" s="221" t="s">
        <v>193</v>
      </c>
      <c r="D27" s="222" t="s">
        <v>161</v>
      </c>
      <c r="E27" s="221" t="s">
        <v>43</v>
      </c>
      <c r="F27" s="223">
        <v>0</v>
      </c>
      <c r="G27" s="224">
        <v>720</v>
      </c>
      <c r="H27" s="225">
        <f>ROUND(F27*G27,0)</f>
        <v>0</v>
      </c>
      <c r="I27" s="219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  <c r="BK27" s="278"/>
      <c r="BL27" s="278"/>
      <c r="BM27" s="278"/>
      <c r="BN27" s="278"/>
      <c r="BO27" s="278"/>
      <c r="BP27" s="278"/>
      <c r="BQ27" s="278"/>
      <c r="BR27" s="278"/>
      <c r="BS27" s="278"/>
      <c r="BT27" s="278"/>
      <c r="BU27" s="278"/>
      <c r="BV27" s="278"/>
      <c r="BW27" s="278"/>
      <c r="BX27" s="278"/>
      <c r="BY27" s="278"/>
      <c r="BZ27" s="278"/>
      <c r="CA27" s="278"/>
      <c r="CB27" s="278"/>
      <c r="CC27" s="278"/>
      <c r="CD27" s="278"/>
      <c r="CE27" s="278"/>
      <c r="CF27" s="278"/>
      <c r="CG27" s="278"/>
      <c r="CH27" s="278"/>
      <c r="CI27" s="278"/>
      <c r="CJ27" s="278"/>
      <c r="CK27" s="278"/>
      <c r="CL27" s="278"/>
      <c r="CM27" s="278"/>
      <c r="CN27" s="278"/>
      <c r="CO27" s="278"/>
    </row>
    <row r="28" spans="1:93" s="226" customFormat="1" ht="20.100000000000001" customHeight="1">
      <c r="A28" s="219"/>
      <c r="B28" s="220"/>
      <c r="C28" s="221" t="s">
        <v>175</v>
      </c>
      <c r="D28" s="222" t="s">
        <v>162</v>
      </c>
      <c r="E28" s="221" t="s">
        <v>43</v>
      </c>
      <c r="F28" s="223">
        <v>9.15</v>
      </c>
      <c r="G28" s="224">
        <v>1550</v>
      </c>
      <c r="H28" s="225">
        <f>ROUND(F28*G28,0)</f>
        <v>14183</v>
      </c>
      <c r="I28" s="219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8"/>
      <c r="BC28" s="278"/>
      <c r="BD28" s="278"/>
      <c r="BE28" s="278"/>
      <c r="BF28" s="278"/>
      <c r="BG28" s="278"/>
      <c r="BH28" s="278"/>
      <c r="BI28" s="278"/>
      <c r="BJ28" s="278"/>
      <c r="BK28" s="278"/>
      <c r="BL28" s="278"/>
      <c r="BM28" s="278"/>
      <c r="BN28" s="278"/>
      <c r="BO28" s="278"/>
      <c r="BP28" s="278"/>
      <c r="BQ28" s="278"/>
      <c r="BR28" s="278"/>
      <c r="BS28" s="278"/>
      <c r="BT28" s="278"/>
      <c r="BU28" s="278"/>
      <c r="BV28" s="278"/>
      <c r="BW28" s="278"/>
      <c r="BX28" s="278"/>
      <c r="BY28" s="278"/>
      <c r="BZ28" s="278"/>
      <c r="CA28" s="278"/>
      <c r="CB28" s="278"/>
      <c r="CC28" s="278"/>
      <c r="CD28" s="278"/>
      <c r="CE28" s="278"/>
      <c r="CF28" s="278"/>
      <c r="CG28" s="278"/>
      <c r="CH28" s="278"/>
      <c r="CI28" s="278"/>
      <c r="CJ28" s="278"/>
      <c r="CK28" s="278"/>
      <c r="CL28" s="278"/>
      <c r="CM28" s="278"/>
      <c r="CN28" s="278"/>
      <c r="CO28" s="278"/>
    </row>
    <row r="29" spans="1:93" ht="20.100000000000001" customHeight="1">
      <c r="A29" s="103"/>
      <c r="B29" s="125">
        <v>8</v>
      </c>
      <c r="C29" s="126">
        <v>162701105</v>
      </c>
      <c r="D29" s="127" t="s">
        <v>63</v>
      </c>
      <c r="E29" s="126" t="s">
        <v>43</v>
      </c>
      <c r="F29" s="128">
        <f>F30</f>
        <v>148.58000000000001</v>
      </c>
      <c r="G29" s="129">
        <v>267</v>
      </c>
      <c r="H29" s="130">
        <f>ROUND(F29*G29,0)</f>
        <v>39671</v>
      </c>
      <c r="I29" s="103"/>
    </row>
    <row r="30" spans="1:93" ht="20.100000000000001" customHeight="1">
      <c r="A30" s="103"/>
      <c r="B30" s="134"/>
      <c r="C30" s="133"/>
      <c r="D30" s="127" t="s">
        <v>134</v>
      </c>
      <c r="E30" s="126"/>
      <c r="F30" s="128">
        <v>148.58000000000001</v>
      </c>
      <c r="G30" s="129"/>
      <c r="H30" s="130"/>
      <c r="I30" s="103"/>
    </row>
    <row r="31" spans="1:93" ht="20.100000000000001" customHeight="1">
      <c r="A31" s="103"/>
      <c r="B31" s="125">
        <v>9</v>
      </c>
      <c r="C31" s="126">
        <v>162701105</v>
      </c>
      <c r="D31" s="127" t="s">
        <v>62</v>
      </c>
      <c r="E31" s="126" t="s">
        <v>50</v>
      </c>
      <c r="F31" s="128">
        <f>F32</f>
        <v>267.44</v>
      </c>
      <c r="G31" s="129">
        <v>10</v>
      </c>
      <c r="H31" s="130">
        <f>ROUND(F31*G31,0)</f>
        <v>2674</v>
      </c>
      <c r="I31" s="103"/>
    </row>
    <row r="32" spans="1:93" ht="20.100000000000001" customHeight="1" thickBot="1">
      <c r="A32" s="103"/>
      <c r="B32" s="135"/>
      <c r="C32" s="136"/>
      <c r="D32" s="137" t="s">
        <v>135</v>
      </c>
      <c r="E32" s="138"/>
      <c r="F32" s="139">
        <v>267.44</v>
      </c>
      <c r="G32" s="140"/>
      <c r="H32" s="141"/>
      <c r="I32" s="103"/>
    </row>
    <row r="33" spans="1:93" ht="13.8" customHeight="1">
      <c r="A33" s="103"/>
      <c r="B33" s="142"/>
      <c r="C33" s="143"/>
      <c r="D33" s="144"/>
      <c r="E33" s="144"/>
      <c r="F33" s="145"/>
      <c r="G33" s="146"/>
      <c r="H33" s="146"/>
      <c r="I33" s="103"/>
    </row>
    <row r="34" spans="1:93" ht="20.100000000000001" customHeight="1" thickBot="1">
      <c r="A34" s="103"/>
      <c r="B34" s="109"/>
      <c r="C34" s="110">
        <v>3</v>
      </c>
      <c r="D34" s="111" t="s">
        <v>31</v>
      </c>
      <c r="E34" s="110"/>
      <c r="F34" s="112"/>
      <c r="G34" s="113"/>
      <c r="H34" s="113">
        <f>SUM(H35)</f>
        <v>18481</v>
      </c>
      <c r="I34" s="103"/>
    </row>
    <row r="35" spans="1:93" ht="20.100000000000001" customHeight="1" thickBot="1">
      <c r="A35" s="103"/>
      <c r="B35" s="147">
        <v>10</v>
      </c>
      <c r="C35" s="148" t="s">
        <v>77</v>
      </c>
      <c r="D35" s="149" t="s">
        <v>59</v>
      </c>
      <c r="E35" s="148" t="s">
        <v>42</v>
      </c>
      <c r="F35" s="150">
        <v>739.25</v>
      </c>
      <c r="G35" s="151">
        <v>25</v>
      </c>
      <c r="H35" s="152">
        <f>ROUND(F35*G35,0)</f>
        <v>18481</v>
      </c>
      <c r="I35" s="103"/>
    </row>
    <row r="36" spans="1:93" ht="20.100000000000001" customHeight="1" thickBot="1">
      <c r="A36" s="103"/>
      <c r="B36" s="114"/>
      <c r="C36" s="115"/>
      <c r="D36" s="116"/>
      <c r="E36" s="115"/>
      <c r="F36" s="117"/>
      <c r="G36" s="118"/>
      <c r="H36" s="118"/>
      <c r="I36" s="103"/>
    </row>
    <row r="37" spans="1:93" ht="21.6" customHeight="1">
      <c r="A37" s="103"/>
      <c r="B37" s="153"/>
      <c r="C37" s="120">
        <v>4</v>
      </c>
      <c r="D37" s="121" t="s">
        <v>32</v>
      </c>
      <c r="E37" s="120"/>
      <c r="F37" s="122"/>
      <c r="G37" s="123"/>
      <c r="H37" s="124">
        <f>SUM(H38:H56)</f>
        <v>885775</v>
      </c>
      <c r="I37" s="103"/>
    </row>
    <row r="38" spans="1:93" ht="20.100000000000001" customHeight="1">
      <c r="A38" s="103"/>
      <c r="B38" s="125">
        <v>11</v>
      </c>
      <c r="C38" s="126" t="s">
        <v>143</v>
      </c>
      <c r="D38" s="127" t="s">
        <v>55</v>
      </c>
      <c r="E38" s="126" t="s">
        <v>43</v>
      </c>
      <c r="F38" s="128">
        <f>SUM(F39:F39)</f>
        <v>47.703000000000003</v>
      </c>
      <c r="G38" s="129">
        <v>1100</v>
      </c>
      <c r="H38" s="130">
        <f>ROUND(F38*G38,0)</f>
        <v>52473</v>
      </c>
      <c r="I38" s="103"/>
    </row>
    <row r="39" spans="1:93" ht="27.6">
      <c r="A39" s="103"/>
      <c r="B39" s="134"/>
      <c r="C39" s="126"/>
      <c r="D39" s="127" t="s">
        <v>136</v>
      </c>
      <c r="E39" s="126"/>
      <c r="F39" s="128">
        <v>47.703000000000003</v>
      </c>
      <c r="G39" s="129"/>
      <c r="H39" s="130"/>
      <c r="I39" s="103"/>
    </row>
    <row r="40" spans="1:93" ht="20.100000000000001" customHeight="1">
      <c r="A40" s="103"/>
      <c r="B40" s="125">
        <v>12</v>
      </c>
      <c r="C40" s="126" t="s">
        <v>144</v>
      </c>
      <c r="D40" s="127" t="s">
        <v>56</v>
      </c>
      <c r="E40" s="126" t="s">
        <v>43</v>
      </c>
      <c r="F40" s="128">
        <f>SUM(F41:F41)</f>
        <v>30.771000000000001</v>
      </c>
      <c r="G40" s="129">
        <v>3100</v>
      </c>
      <c r="H40" s="130">
        <f>ROUND(F40*G40,0)</f>
        <v>95390</v>
      </c>
      <c r="I40" s="103"/>
    </row>
    <row r="41" spans="1:93" ht="27.6">
      <c r="A41" s="103"/>
      <c r="B41" s="213"/>
      <c r="C41" s="214"/>
      <c r="D41" s="215" t="s">
        <v>137</v>
      </c>
      <c r="E41" s="214"/>
      <c r="F41" s="216">
        <v>30.771000000000001</v>
      </c>
      <c r="G41" s="217"/>
      <c r="H41" s="218"/>
      <c r="I41" s="103"/>
    </row>
    <row r="42" spans="1:93" ht="27" customHeight="1">
      <c r="A42" s="103"/>
      <c r="B42" s="213"/>
      <c r="C42" s="228" t="s">
        <v>167</v>
      </c>
      <c r="D42" s="233" t="s">
        <v>165</v>
      </c>
      <c r="E42" s="228" t="s">
        <v>43</v>
      </c>
      <c r="F42" s="229">
        <f>F43</f>
        <v>20.83</v>
      </c>
      <c r="G42" s="230">
        <v>4320</v>
      </c>
      <c r="H42" s="225">
        <f>ROUND(F42*G42,0)</f>
        <v>89986</v>
      </c>
      <c r="I42" s="103"/>
    </row>
    <row r="43" spans="1:93" ht="18" customHeight="1">
      <c r="A43" s="103"/>
      <c r="B43" s="213"/>
      <c r="C43" s="228"/>
      <c r="D43" s="222" t="s">
        <v>166</v>
      </c>
      <c r="E43" s="228"/>
      <c r="F43" s="229">
        <v>20.83</v>
      </c>
      <c r="G43" s="230"/>
      <c r="H43" s="231"/>
      <c r="I43" s="103"/>
    </row>
    <row r="44" spans="1:93" s="226" customFormat="1" ht="27" customHeight="1">
      <c r="A44" s="219"/>
      <c r="B44" s="227"/>
      <c r="C44" s="228" t="s">
        <v>171</v>
      </c>
      <c r="D44" s="232" t="s">
        <v>168</v>
      </c>
      <c r="E44" s="228" t="s">
        <v>42</v>
      </c>
      <c r="F44" s="229">
        <v>18</v>
      </c>
      <c r="G44" s="230">
        <v>1518.9</v>
      </c>
      <c r="H44" s="225">
        <f>ROUND(F44*G44,0)</f>
        <v>27340</v>
      </c>
      <c r="I44" s="219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/>
      <c r="BC44" s="278"/>
      <c r="BD44" s="278"/>
      <c r="BE44" s="278"/>
      <c r="BF44" s="278"/>
      <c r="BG44" s="278"/>
      <c r="BH44" s="278"/>
      <c r="BI44" s="278"/>
      <c r="BJ44" s="278"/>
      <c r="BK44" s="278"/>
      <c r="BL44" s="278"/>
      <c r="BM44" s="278"/>
      <c r="BN44" s="278"/>
      <c r="BO44" s="278"/>
      <c r="BP44" s="278"/>
      <c r="BQ44" s="278"/>
      <c r="BR44" s="278"/>
      <c r="BS44" s="278"/>
      <c r="BT44" s="278"/>
      <c r="BU44" s="278"/>
      <c r="BV44" s="278"/>
      <c r="BW44" s="278"/>
      <c r="BX44" s="278"/>
      <c r="BY44" s="278"/>
      <c r="BZ44" s="278"/>
      <c r="CA44" s="278"/>
      <c r="CB44" s="278"/>
      <c r="CC44" s="278"/>
      <c r="CD44" s="278"/>
      <c r="CE44" s="278"/>
      <c r="CF44" s="278"/>
      <c r="CG44" s="278"/>
      <c r="CH44" s="278"/>
      <c r="CI44" s="278"/>
      <c r="CJ44" s="278"/>
      <c r="CK44" s="278"/>
      <c r="CL44" s="278"/>
      <c r="CM44" s="278"/>
      <c r="CN44" s="278"/>
      <c r="CO44" s="278"/>
    </row>
    <row r="45" spans="1:93" s="226" customFormat="1" ht="27" customHeight="1">
      <c r="A45" s="219"/>
      <c r="B45" s="227"/>
      <c r="C45" s="228" t="s">
        <v>170</v>
      </c>
      <c r="D45" s="222" t="s">
        <v>169</v>
      </c>
      <c r="E45" s="228" t="s">
        <v>42</v>
      </c>
      <c r="F45" s="229">
        <v>135</v>
      </c>
      <c r="G45" s="230">
        <v>1615.9</v>
      </c>
      <c r="H45" s="225">
        <f>ROUND(F45*G45,0)</f>
        <v>218147</v>
      </c>
      <c r="I45" s="219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78"/>
      <c r="BG45" s="278"/>
      <c r="BH45" s="278"/>
      <c r="BI45" s="278"/>
      <c r="BJ45" s="278"/>
      <c r="BK45" s="278"/>
      <c r="BL45" s="278"/>
      <c r="BM45" s="278"/>
      <c r="BN45" s="278"/>
      <c r="BO45" s="278"/>
      <c r="BP45" s="278"/>
      <c r="BQ45" s="278"/>
      <c r="BR45" s="278"/>
      <c r="BS45" s="278"/>
      <c r="BT45" s="278"/>
      <c r="BU45" s="278"/>
      <c r="BV45" s="278"/>
      <c r="BW45" s="278"/>
      <c r="BX45" s="278"/>
      <c r="BY45" s="278"/>
      <c r="BZ45" s="278"/>
      <c r="CA45" s="278"/>
      <c r="CB45" s="278"/>
      <c r="CC45" s="278"/>
      <c r="CD45" s="278"/>
      <c r="CE45" s="278"/>
      <c r="CF45" s="278"/>
      <c r="CG45" s="278"/>
      <c r="CH45" s="278"/>
      <c r="CI45" s="278"/>
      <c r="CJ45" s="278"/>
      <c r="CK45" s="278"/>
      <c r="CL45" s="278"/>
      <c r="CM45" s="278"/>
      <c r="CN45" s="278"/>
      <c r="CO45" s="278"/>
    </row>
    <row r="46" spans="1:93" s="226" customFormat="1" ht="27" customHeight="1">
      <c r="A46" s="219"/>
      <c r="B46" s="227"/>
      <c r="C46" s="228" t="s">
        <v>172</v>
      </c>
      <c r="D46" s="222" t="s">
        <v>173</v>
      </c>
      <c r="E46" s="228" t="s">
        <v>42</v>
      </c>
      <c r="F46" s="229">
        <v>118.95</v>
      </c>
      <c r="G46" s="230">
        <v>2286.6</v>
      </c>
      <c r="H46" s="225">
        <f>ROUND(F46*G46,0)</f>
        <v>271991</v>
      </c>
      <c r="I46" s="219"/>
      <c r="J46" s="286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8"/>
      <c r="AK46" s="278"/>
      <c r="AL46" s="278"/>
      <c r="AM46" s="278"/>
      <c r="AN46" s="278"/>
      <c r="AO46" s="278"/>
      <c r="AP46" s="278"/>
      <c r="AQ46" s="278"/>
      <c r="AR46" s="278"/>
      <c r="AS46" s="278"/>
      <c r="AT46" s="278"/>
      <c r="AU46" s="278"/>
      <c r="AV46" s="278"/>
      <c r="AW46" s="278"/>
      <c r="AX46" s="278"/>
      <c r="AY46" s="278"/>
      <c r="AZ46" s="278"/>
      <c r="BA46" s="278"/>
      <c r="BB46" s="278"/>
      <c r="BC46" s="278"/>
      <c r="BD46" s="278"/>
      <c r="BE46" s="278"/>
      <c r="BF46" s="278"/>
      <c r="BG46" s="278"/>
      <c r="BH46" s="278"/>
      <c r="BI46" s="278"/>
      <c r="BJ46" s="278"/>
      <c r="BK46" s="278"/>
      <c r="BL46" s="278"/>
      <c r="BM46" s="278"/>
      <c r="BN46" s="278"/>
      <c r="BO46" s="278"/>
      <c r="BP46" s="278"/>
      <c r="BQ46" s="278"/>
      <c r="BR46" s="278"/>
      <c r="BS46" s="278"/>
      <c r="BT46" s="278"/>
      <c r="BU46" s="278"/>
      <c r="BV46" s="278"/>
      <c r="BW46" s="278"/>
      <c r="BX46" s="278"/>
      <c r="BY46" s="278"/>
      <c r="BZ46" s="278"/>
      <c r="CA46" s="278"/>
      <c r="CB46" s="278"/>
      <c r="CC46" s="278"/>
      <c r="CD46" s="278"/>
      <c r="CE46" s="278"/>
      <c r="CF46" s="278"/>
      <c r="CG46" s="278"/>
      <c r="CH46" s="278"/>
      <c r="CI46" s="278"/>
      <c r="CJ46" s="278"/>
      <c r="CK46" s="278"/>
      <c r="CL46" s="278"/>
      <c r="CM46" s="278"/>
      <c r="CN46" s="278"/>
      <c r="CO46" s="278"/>
    </row>
    <row r="47" spans="1:93" s="226" customFormat="1" ht="27" customHeight="1">
      <c r="A47" s="219"/>
      <c r="B47" s="227"/>
      <c r="C47" s="228" t="s">
        <v>176</v>
      </c>
      <c r="D47" s="233" t="s">
        <v>177</v>
      </c>
      <c r="E47" s="228" t="s">
        <v>50</v>
      </c>
      <c r="F47" s="229">
        <f>F48</f>
        <v>1.2669999999999999</v>
      </c>
      <c r="G47" s="230">
        <v>73400</v>
      </c>
      <c r="H47" s="231">
        <f>ROUND(F47*G47,0)</f>
        <v>92998</v>
      </c>
      <c r="I47" s="219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  <c r="AM47" s="278"/>
      <c r="AN47" s="278"/>
      <c r="AO47" s="278"/>
      <c r="AP47" s="278"/>
      <c r="AQ47" s="278"/>
      <c r="AR47" s="278"/>
      <c r="AS47" s="278"/>
      <c r="AT47" s="278"/>
      <c r="AU47" s="278"/>
      <c r="AV47" s="278"/>
      <c r="AW47" s="278"/>
      <c r="AX47" s="278"/>
      <c r="AY47" s="278"/>
      <c r="AZ47" s="278"/>
      <c r="BA47" s="278"/>
      <c r="BB47" s="278"/>
      <c r="BC47" s="278"/>
      <c r="BD47" s="278"/>
      <c r="BE47" s="278"/>
      <c r="BF47" s="278"/>
      <c r="BG47" s="278"/>
      <c r="BH47" s="278"/>
      <c r="BI47" s="278"/>
      <c r="BJ47" s="278"/>
      <c r="BK47" s="278"/>
      <c r="BL47" s="278"/>
      <c r="BM47" s="278"/>
      <c r="BN47" s="278"/>
      <c r="BO47" s="278"/>
      <c r="BP47" s="278"/>
      <c r="BQ47" s="278"/>
      <c r="BR47" s="278"/>
      <c r="BS47" s="278"/>
      <c r="BT47" s="278"/>
      <c r="BU47" s="278"/>
      <c r="BV47" s="278"/>
      <c r="BW47" s="278"/>
      <c r="BX47" s="278"/>
      <c r="BY47" s="278"/>
      <c r="BZ47" s="278"/>
      <c r="CA47" s="278"/>
      <c r="CB47" s="278"/>
      <c r="CC47" s="278"/>
      <c r="CD47" s="278"/>
      <c r="CE47" s="278"/>
      <c r="CF47" s="278"/>
      <c r="CG47" s="278"/>
      <c r="CH47" s="278"/>
      <c r="CI47" s="278"/>
      <c r="CJ47" s="278"/>
      <c r="CK47" s="278"/>
      <c r="CL47" s="278"/>
      <c r="CM47" s="278"/>
      <c r="CN47" s="278"/>
      <c r="CO47" s="278"/>
    </row>
    <row r="48" spans="1:93" s="226" customFormat="1" ht="27" customHeight="1">
      <c r="A48" s="219"/>
      <c r="B48" s="227"/>
      <c r="C48" s="228"/>
      <c r="D48" s="222" t="s">
        <v>208</v>
      </c>
      <c r="E48" s="228"/>
      <c r="F48" s="229">
        <v>1.2669999999999999</v>
      </c>
      <c r="G48" s="230"/>
      <c r="H48" s="231"/>
      <c r="I48" s="219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8"/>
      <c r="AQ48" s="278"/>
      <c r="AR48" s="278"/>
      <c r="AS48" s="278"/>
      <c r="AT48" s="278"/>
      <c r="AU48" s="278"/>
      <c r="AV48" s="278"/>
      <c r="AW48" s="278"/>
      <c r="AX48" s="278"/>
      <c r="AY48" s="278"/>
      <c r="AZ48" s="278"/>
      <c r="BA48" s="278"/>
      <c r="BB48" s="278"/>
      <c r="BC48" s="278"/>
      <c r="BD48" s="278"/>
      <c r="BE48" s="278"/>
      <c r="BF48" s="278"/>
      <c r="BG48" s="278"/>
      <c r="BH48" s="278"/>
      <c r="BI48" s="278"/>
      <c r="BJ48" s="278"/>
      <c r="BK48" s="278"/>
      <c r="BL48" s="278"/>
      <c r="BM48" s="278"/>
      <c r="BN48" s="278"/>
      <c r="BO48" s="278"/>
      <c r="BP48" s="278"/>
      <c r="BQ48" s="278"/>
      <c r="BR48" s="278"/>
      <c r="BS48" s="278"/>
      <c r="BT48" s="278"/>
      <c r="BU48" s="278"/>
      <c r="BV48" s="278"/>
      <c r="BW48" s="278"/>
      <c r="BX48" s="278"/>
      <c r="BY48" s="278"/>
      <c r="BZ48" s="278"/>
      <c r="CA48" s="278"/>
      <c r="CB48" s="278"/>
      <c r="CC48" s="278"/>
      <c r="CD48" s="278"/>
      <c r="CE48" s="278"/>
      <c r="CF48" s="278"/>
      <c r="CG48" s="278"/>
      <c r="CH48" s="278"/>
      <c r="CI48" s="278"/>
      <c r="CJ48" s="278"/>
      <c r="CK48" s="278"/>
      <c r="CL48" s="278"/>
      <c r="CM48" s="278"/>
      <c r="CN48" s="278"/>
      <c r="CO48" s="278"/>
    </row>
    <row r="49" spans="1:93" s="226" customFormat="1" ht="27" customHeight="1">
      <c r="A49" s="219"/>
      <c r="B49" s="227"/>
      <c r="C49" s="228" t="s">
        <v>181</v>
      </c>
      <c r="D49" s="232" t="s">
        <v>182</v>
      </c>
      <c r="E49" s="228" t="s">
        <v>183</v>
      </c>
      <c r="F49" s="229">
        <f>F50</f>
        <v>72</v>
      </c>
      <c r="G49" s="230">
        <v>180</v>
      </c>
      <c r="H49" s="231">
        <f>ROUND(F49*G49,0)</f>
        <v>12960</v>
      </c>
      <c r="I49" s="219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  <c r="AM49" s="278"/>
      <c r="AN49" s="278"/>
      <c r="AO49" s="278"/>
      <c r="AP49" s="278"/>
      <c r="AQ49" s="278"/>
      <c r="AR49" s="278"/>
      <c r="AS49" s="278"/>
      <c r="AT49" s="278"/>
      <c r="AU49" s="278"/>
      <c r="AV49" s="278"/>
      <c r="AW49" s="278"/>
      <c r="AX49" s="278"/>
      <c r="AY49" s="278"/>
      <c r="AZ49" s="278"/>
      <c r="BA49" s="278"/>
      <c r="BB49" s="278"/>
      <c r="BC49" s="278"/>
      <c r="BD49" s="278"/>
      <c r="BE49" s="278"/>
      <c r="BF49" s="278"/>
      <c r="BG49" s="278"/>
      <c r="BH49" s="278"/>
      <c r="BI49" s="278"/>
      <c r="BJ49" s="278"/>
      <c r="BK49" s="278"/>
      <c r="BL49" s="278"/>
      <c r="BM49" s="278"/>
      <c r="BN49" s="278"/>
      <c r="BO49" s="278"/>
      <c r="BP49" s="278"/>
      <c r="BQ49" s="278"/>
      <c r="BR49" s="278"/>
      <c r="BS49" s="278"/>
      <c r="BT49" s="278"/>
      <c r="BU49" s="278"/>
      <c r="BV49" s="278"/>
      <c r="BW49" s="278"/>
      <c r="BX49" s="278"/>
      <c r="BY49" s="278"/>
      <c r="BZ49" s="278"/>
      <c r="CA49" s="278"/>
      <c r="CB49" s="278"/>
      <c r="CC49" s="278"/>
      <c r="CD49" s="278"/>
      <c r="CE49" s="278"/>
      <c r="CF49" s="278"/>
      <c r="CG49" s="278"/>
      <c r="CH49" s="278"/>
      <c r="CI49" s="278"/>
      <c r="CJ49" s="278"/>
      <c r="CK49" s="278"/>
      <c r="CL49" s="278"/>
      <c r="CM49" s="278"/>
      <c r="CN49" s="278"/>
      <c r="CO49" s="278"/>
    </row>
    <row r="50" spans="1:93" s="226" customFormat="1" ht="27" customHeight="1">
      <c r="A50" s="219"/>
      <c r="B50" s="227"/>
      <c r="C50" s="228"/>
      <c r="D50" s="222" t="s">
        <v>184</v>
      </c>
      <c r="E50" s="228"/>
      <c r="F50" s="229">
        <v>72</v>
      </c>
      <c r="G50" s="230"/>
      <c r="H50" s="231"/>
      <c r="I50" s="219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8"/>
      <c r="AQ50" s="278"/>
      <c r="AR50" s="278"/>
      <c r="AS50" s="278"/>
      <c r="AT50" s="278"/>
      <c r="AU50" s="278"/>
      <c r="AV50" s="278"/>
      <c r="AW50" s="278"/>
      <c r="AX50" s="278"/>
      <c r="AY50" s="278"/>
      <c r="AZ50" s="278"/>
      <c r="BA50" s="278"/>
      <c r="BB50" s="278"/>
      <c r="BC50" s="278"/>
      <c r="BD50" s="278"/>
      <c r="BE50" s="278"/>
      <c r="BF50" s="278"/>
      <c r="BG50" s="278"/>
      <c r="BH50" s="278"/>
      <c r="BI50" s="278"/>
      <c r="BJ50" s="278"/>
      <c r="BK50" s="278"/>
      <c r="BL50" s="278"/>
      <c r="BM50" s="278"/>
      <c r="BN50" s="278"/>
      <c r="BO50" s="278"/>
      <c r="BP50" s="278"/>
      <c r="BQ50" s="278"/>
      <c r="BR50" s="278"/>
      <c r="BS50" s="278"/>
      <c r="BT50" s="278"/>
      <c r="BU50" s="278"/>
      <c r="BV50" s="278"/>
      <c r="BW50" s="278"/>
      <c r="BX50" s="278"/>
      <c r="BY50" s="278"/>
      <c r="BZ50" s="278"/>
      <c r="CA50" s="278"/>
      <c r="CB50" s="278"/>
      <c r="CC50" s="278"/>
      <c r="CD50" s="278"/>
      <c r="CE50" s="278"/>
      <c r="CF50" s="278"/>
      <c r="CG50" s="278"/>
      <c r="CH50" s="278"/>
      <c r="CI50" s="278"/>
      <c r="CJ50" s="278"/>
      <c r="CK50" s="278"/>
      <c r="CL50" s="278"/>
      <c r="CM50" s="278"/>
      <c r="CN50" s="278"/>
      <c r="CO50" s="278"/>
    </row>
    <row r="51" spans="1:93" s="226" customFormat="1" ht="27" customHeight="1">
      <c r="A51" s="219"/>
      <c r="B51" s="227"/>
      <c r="C51" s="228" t="s">
        <v>181</v>
      </c>
      <c r="D51" s="232" t="s">
        <v>182</v>
      </c>
      <c r="E51" s="228" t="s">
        <v>183</v>
      </c>
      <c r="F51" s="229">
        <v>36.6</v>
      </c>
      <c r="G51" s="230">
        <v>210</v>
      </c>
      <c r="H51" s="231">
        <f>ROUND(F51*G51,0)</f>
        <v>7686</v>
      </c>
      <c r="I51" s="219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78"/>
      <c r="AT51" s="278"/>
      <c r="AU51" s="278"/>
      <c r="AV51" s="278"/>
      <c r="AW51" s="278"/>
      <c r="AX51" s="278"/>
      <c r="AY51" s="278"/>
      <c r="AZ51" s="278"/>
      <c r="BA51" s="278"/>
      <c r="BB51" s="278"/>
      <c r="BC51" s="278"/>
      <c r="BD51" s="278"/>
      <c r="BE51" s="278"/>
      <c r="BF51" s="278"/>
      <c r="BG51" s="278"/>
      <c r="BH51" s="278"/>
      <c r="BI51" s="278"/>
      <c r="BJ51" s="278"/>
      <c r="BK51" s="278"/>
      <c r="BL51" s="278"/>
      <c r="BM51" s="278"/>
      <c r="BN51" s="278"/>
      <c r="BO51" s="278"/>
      <c r="BP51" s="278"/>
      <c r="BQ51" s="278"/>
      <c r="BR51" s="278"/>
      <c r="BS51" s="278"/>
      <c r="BT51" s="278"/>
      <c r="BU51" s="278"/>
      <c r="BV51" s="278"/>
      <c r="BW51" s="278"/>
      <c r="BX51" s="278"/>
      <c r="BY51" s="278"/>
      <c r="BZ51" s="278"/>
      <c r="CA51" s="278"/>
      <c r="CB51" s="278"/>
      <c r="CC51" s="278"/>
      <c r="CD51" s="278"/>
      <c r="CE51" s="278"/>
      <c r="CF51" s="278"/>
      <c r="CG51" s="278"/>
      <c r="CH51" s="278"/>
      <c r="CI51" s="278"/>
      <c r="CJ51" s="278"/>
      <c r="CK51" s="278"/>
      <c r="CL51" s="278"/>
      <c r="CM51" s="278"/>
      <c r="CN51" s="278"/>
      <c r="CO51" s="278"/>
    </row>
    <row r="52" spans="1:93" s="226" customFormat="1" ht="27" customHeight="1">
      <c r="A52" s="219"/>
      <c r="B52" s="227"/>
      <c r="C52" s="228"/>
      <c r="D52" s="233" t="s">
        <v>185</v>
      </c>
      <c r="E52" s="228"/>
      <c r="F52" s="229">
        <v>36.6</v>
      </c>
      <c r="G52" s="230"/>
      <c r="H52" s="231"/>
      <c r="I52" s="219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  <c r="AM52" s="278"/>
      <c r="AN52" s="278"/>
      <c r="AO52" s="278"/>
      <c r="AP52" s="278"/>
      <c r="AQ52" s="278"/>
      <c r="AR52" s="278"/>
      <c r="AS52" s="278"/>
      <c r="AT52" s="278"/>
      <c r="AU52" s="278"/>
      <c r="AV52" s="278"/>
      <c r="AW52" s="278"/>
      <c r="AX52" s="278"/>
      <c r="AY52" s="278"/>
      <c r="AZ52" s="278"/>
      <c r="BA52" s="278"/>
      <c r="BB52" s="278"/>
      <c r="BC52" s="278"/>
      <c r="BD52" s="278"/>
      <c r="BE52" s="278"/>
      <c r="BF52" s="278"/>
      <c r="BG52" s="278"/>
      <c r="BH52" s="278"/>
      <c r="BI52" s="278"/>
      <c r="BJ52" s="278"/>
      <c r="BK52" s="278"/>
      <c r="BL52" s="278"/>
      <c r="BM52" s="278"/>
      <c r="BN52" s="278"/>
      <c r="BO52" s="278"/>
      <c r="BP52" s="278"/>
      <c r="BQ52" s="278"/>
      <c r="BR52" s="278"/>
      <c r="BS52" s="278"/>
      <c r="BT52" s="278"/>
      <c r="BU52" s="278"/>
      <c r="BV52" s="278"/>
      <c r="BW52" s="278"/>
      <c r="BX52" s="278"/>
      <c r="BY52" s="278"/>
      <c r="BZ52" s="278"/>
      <c r="CA52" s="278"/>
      <c r="CB52" s="278"/>
      <c r="CC52" s="278"/>
      <c r="CD52" s="278"/>
      <c r="CE52" s="278"/>
      <c r="CF52" s="278"/>
      <c r="CG52" s="278"/>
      <c r="CH52" s="278"/>
      <c r="CI52" s="278"/>
      <c r="CJ52" s="278"/>
      <c r="CK52" s="278"/>
      <c r="CL52" s="278"/>
      <c r="CM52" s="278"/>
      <c r="CN52" s="278"/>
      <c r="CO52" s="278"/>
    </row>
    <row r="53" spans="1:93" s="226" customFormat="1" ht="27" customHeight="1">
      <c r="A53" s="219"/>
      <c r="B53" s="227"/>
      <c r="C53" s="228" t="s">
        <v>187</v>
      </c>
      <c r="D53" s="233" t="s">
        <v>186</v>
      </c>
      <c r="E53" s="228" t="s">
        <v>91</v>
      </c>
      <c r="F53" s="229">
        <v>120</v>
      </c>
      <c r="G53" s="230">
        <v>35</v>
      </c>
      <c r="H53" s="231">
        <f>ROUND(F53*G53,0)</f>
        <v>4200</v>
      </c>
      <c r="I53" s="219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  <c r="AM53" s="278"/>
      <c r="AN53" s="278"/>
      <c r="AO53" s="278"/>
      <c r="AP53" s="278"/>
      <c r="AQ53" s="278"/>
      <c r="AR53" s="278"/>
      <c r="AS53" s="278"/>
      <c r="AT53" s="278"/>
      <c r="AU53" s="278"/>
      <c r="AV53" s="278"/>
      <c r="AW53" s="278"/>
      <c r="AX53" s="278"/>
      <c r="AY53" s="278"/>
      <c r="AZ53" s="278"/>
      <c r="BA53" s="278"/>
      <c r="BB53" s="278"/>
      <c r="BC53" s="278"/>
      <c r="BD53" s="278"/>
      <c r="BE53" s="278"/>
      <c r="BF53" s="278"/>
      <c r="BG53" s="278"/>
      <c r="BH53" s="278"/>
      <c r="BI53" s="278"/>
      <c r="BJ53" s="278"/>
      <c r="BK53" s="278"/>
      <c r="BL53" s="278"/>
      <c r="BM53" s="278"/>
      <c r="BN53" s="278"/>
      <c r="BO53" s="278"/>
      <c r="BP53" s="278"/>
      <c r="BQ53" s="278"/>
      <c r="BR53" s="278"/>
      <c r="BS53" s="278"/>
      <c r="BT53" s="278"/>
      <c r="BU53" s="278"/>
      <c r="BV53" s="278"/>
      <c r="BW53" s="278"/>
      <c r="BX53" s="278"/>
      <c r="BY53" s="278"/>
      <c r="BZ53" s="278"/>
      <c r="CA53" s="278"/>
      <c r="CB53" s="278"/>
      <c r="CC53" s="278"/>
      <c r="CD53" s="278"/>
      <c r="CE53" s="278"/>
      <c r="CF53" s="278"/>
      <c r="CG53" s="278"/>
      <c r="CH53" s="278"/>
      <c r="CI53" s="278"/>
      <c r="CJ53" s="278"/>
      <c r="CK53" s="278"/>
      <c r="CL53" s="278"/>
      <c r="CM53" s="278"/>
      <c r="CN53" s="278"/>
      <c r="CO53" s="278"/>
    </row>
    <row r="54" spans="1:93" s="226" customFormat="1" ht="28.5" customHeight="1">
      <c r="A54" s="219">
        <v>49</v>
      </c>
      <c r="B54" s="220"/>
      <c r="C54" s="221" t="s">
        <v>188</v>
      </c>
      <c r="D54" s="222" t="s">
        <v>189</v>
      </c>
      <c r="E54" s="221" t="s">
        <v>42</v>
      </c>
      <c r="F54" s="223">
        <f>13+13</f>
        <v>26</v>
      </c>
      <c r="G54" s="224">
        <v>349</v>
      </c>
      <c r="H54" s="225">
        <f>ROUND(F54*G54,0)</f>
        <v>9074</v>
      </c>
      <c r="I54" s="249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  <c r="AJ54" s="278"/>
      <c r="AK54" s="278"/>
      <c r="AL54" s="278"/>
      <c r="AM54" s="278"/>
      <c r="AN54" s="278"/>
      <c r="AO54" s="278"/>
      <c r="AP54" s="278"/>
      <c r="AQ54" s="278"/>
      <c r="AR54" s="278"/>
      <c r="AS54" s="278"/>
      <c r="AT54" s="278"/>
      <c r="AU54" s="278"/>
      <c r="AV54" s="278"/>
      <c r="AW54" s="278"/>
      <c r="AX54" s="278"/>
      <c r="AY54" s="278"/>
      <c r="AZ54" s="278"/>
      <c r="BA54" s="278"/>
      <c r="BB54" s="278"/>
      <c r="BC54" s="278"/>
      <c r="BD54" s="278"/>
      <c r="BE54" s="278"/>
      <c r="BF54" s="278"/>
      <c r="BG54" s="278"/>
      <c r="BH54" s="278"/>
      <c r="BI54" s="278"/>
      <c r="BJ54" s="278"/>
      <c r="BK54" s="278"/>
      <c r="BL54" s="278"/>
      <c r="BM54" s="278"/>
      <c r="BN54" s="278"/>
      <c r="BO54" s="278"/>
      <c r="BP54" s="278"/>
      <c r="BQ54" s="278"/>
      <c r="BR54" s="278"/>
      <c r="BS54" s="278"/>
      <c r="BT54" s="278"/>
      <c r="BU54" s="278"/>
      <c r="BV54" s="278"/>
      <c r="BW54" s="278"/>
      <c r="BX54" s="278"/>
      <c r="BY54" s="278"/>
      <c r="BZ54" s="278"/>
      <c r="CA54" s="278"/>
      <c r="CB54" s="278"/>
      <c r="CC54" s="278"/>
      <c r="CD54" s="278"/>
      <c r="CE54" s="278"/>
      <c r="CF54" s="278"/>
      <c r="CG54" s="278"/>
      <c r="CH54" s="278"/>
      <c r="CI54" s="278"/>
      <c r="CJ54" s="278"/>
      <c r="CK54" s="278"/>
      <c r="CL54" s="278"/>
      <c r="CM54" s="278"/>
      <c r="CN54" s="278"/>
      <c r="CO54" s="278"/>
    </row>
    <row r="55" spans="1:93" s="226" customFormat="1" ht="27" customHeight="1">
      <c r="A55" s="219"/>
      <c r="B55" s="220"/>
      <c r="C55" s="221" t="s">
        <v>190</v>
      </c>
      <c r="D55" s="222" t="s">
        <v>192</v>
      </c>
      <c r="E55" s="221" t="s">
        <v>183</v>
      </c>
      <c r="F55" s="223">
        <f>F56</f>
        <v>108.6</v>
      </c>
      <c r="G55" s="224">
        <v>32.5</v>
      </c>
      <c r="H55" s="225">
        <f>ROUND(F55*G55,0)</f>
        <v>3530</v>
      </c>
      <c r="I55" s="219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  <c r="AJ55" s="278"/>
      <c r="AK55" s="278"/>
      <c r="AL55" s="278"/>
      <c r="AM55" s="278"/>
      <c r="AN55" s="278"/>
      <c r="AO55" s="278"/>
      <c r="AP55" s="278"/>
      <c r="AQ55" s="278"/>
      <c r="AR55" s="278"/>
      <c r="AS55" s="278"/>
      <c r="AT55" s="278"/>
      <c r="AU55" s="278"/>
      <c r="AV55" s="278"/>
      <c r="AW55" s="278"/>
      <c r="AX55" s="278"/>
      <c r="AY55" s="278"/>
      <c r="AZ55" s="278"/>
      <c r="BA55" s="278"/>
      <c r="BB55" s="278"/>
      <c r="BC55" s="278"/>
      <c r="BD55" s="278"/>
      <c r="BE55" s="278"/>
      <c r="BF55" s="278"/>
      <c r="BG55" s="278"/>
      <c r="BH55" s="278"/>
      <c r="BI55" s="278"/>
      <c r="BJ55" s="278"/>
      <c r="BK55" s="278"/>
      <c r="BL55" s="278"/>
      <c r="BM55" s="278"/>
      <c r="BN55" s="278"/>
      <c r="BO55" s="278"/>
      <c r="BP55" s="278"/>
      <c r="BQ55" s="278"/>
      <c r="BR55" s="278"/>
      <c r="BS55" s="278"/>
      <c r="BT55" s="278"/>
      <c r="BU55" s="278"/>
      <c r="BV55" s="278"/>
      <c r="BW55" s="278"/>
      <c r="BX55" s="278"/>
      <c r="BY55" s="278"/>
      <c r="BZ55" s="278"/>
      <c r="CA55" s="278"/>
      <c r="CB55" s="278"/>
      <c r="CC55" s="278"/>
      <c r="CD55" s="278"/>
      <c r="CE55" s="278"/>
      <c r="CF55" s="278"/>
      <c r="CG55" s="278"/>
      <c r="CH55" s="278"/>
      <c r="CI55" s="278"/>
      <c r="CJ55" s="278"/>
      <c r="CK55" s="278"/>
      <c r="CL55" s="278"/>
      <c r="CM55" s="278"/>
      <c r="CN55" s="278"/>
      <c r="CO55" s="278"/>
    </row>
    <row r="56" spans="1:93" s="226" customFormat="1" ht="27" customHeight="1" thickBot="1">
      <c r="A56" s="219"/>
      <c r="B56" s="234"/>
      <c r="C56" s="235"/>
      <c r="D56" s="236" t="s">
        <v>191</v>
      </c>
      <c r="E56" s="235" t="s">
        <v>183</v>
      </c>
      <c r="F56" s="237">
        <f>72+36.6</f>
        <v>108.6</v>
      </c>
      <c r="G56" s="238"/>
      <c r="H56" s="239"/>
      <c r="I56" s="219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</row>
    <row r="57" spans="1:93" ht="20.100000000000001" customHeight="1" thickBot="1">
      <c r="A57" s="103"/>
      <c r="B57" s="154"/>
      <c r="C57" s="110"/>
      <c r="D57" s="111"/>
      <c r="E57" s="110"/>
      <c r="F57" s="112"/>
      <c r="G57" s="113"/>
      <c r="H57" s="113"/>
      <c r="I57" s="103"/>
    </row>
    <row r="58" spans="1:93" ht="20.100000000000001" customHeight="1">
      <c r="A58" s="103"/>
      <c r="B58" s="153"/>
      <c r="C58" s="120">
        <v>5</v>
      </c>
      <c r="D58" s="121" t="s">
        <v>138</v>
      </c>
      <c r="E58" s="121"/>
      <c r="F58" s="122"/>
      <c r="G58" s="123"/>
      <c r="H58" s="124">
        <f>SUM(H59:H66)</f>
        <v>1148839.2</v>
      </c>
      <c r="I58" s="103"/>
    </row>
    <row r="59" spans="1:93" ht="20.100000000000001" customHeight="1">
      <c r="A59" s="103"/>
      <c r="B59" s="125">
        <v>13</v>
      </c>
      <c r="C59" s="126" t="s">
        <v>78</v>
      </c>
      <c r="D59" s="127" t="s">
        <v>46</v>
      </c>
      <c r="E59" s="126" t="s">
        <v>42</v>
      </c>
      <c r="F59" s="128">
        <v>669.76</v>
      </c>
      <c r="G59" s="129">
        <v>10</v>
      </c>
      <c r="H59" s="130">
        <f>ROUND(F59*G59,0)</f>
        <v>6698</v>
      </c>
      <c r="I59" s="155"/>
      <c r="J59" s="279"/>
      <c r="K59" s="279"/>
      <c r="L59" s="280"/>
    </row>
    <row r="60" spans="1:93" ht="33" customHeight="1">
      <c r="A60" s="103"/>
      <c r="B60" s="125">
        <v>14</v>
      </c>
      <c r="C60" s="126" t="s">
        <v>79</v>
      </c>
      <c r="D60" s="127" t="s">
        <v>148</v>
      </c>
      <c r="E60" s="126" t="s">
        <v>42</v>
      </c>
      <c r="F60" s="128">
        <f>F59</f>
        <v>669.76</v>
      </c>
      <c r="G60" s="129">
        <v>260</v>
      </c>
      <c r="H60" s="130">
        <f>ROUND(F60*G60,0)</f>
        <v>174138</v>
      </c>
      <c r="I60" s="156"/>
      <c r="J60" s="279"/>
      <c r="K60" s="281"/>
      <c r="L60" s="279"/>
    </row>
    <row r="61" spans="1:93" s="226" customFormat="1" ht="23.25" customHeight="1">
      <c r="A61" s="219"/>
      <c r="B61" s="220"/>
      <c r="C61" s="221" t="s">
        <v>178</v>
      </c>
      <c r="D61" s="222" t="s">
        <v>180</v>
      </c>
      <c r="E61" s="221" t="s">
        <v>43</v>
      </c>
      <c r="F61" s="223">
        <v>320</v>
      </c>
      <c r="G61" s="224">
        <v>325</v>
      </c>
      <c r="H61" s="225">
        <f>ROUND(F61*G61,0)</f>
        <v>104000</v>
      </c>
      <c r="I61" s="240"/>
      <c r="J61" s="282"/>
      <c r="K61" s="283"/>
      <c r="L61" s="282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78"/>
      <c r="AT61" s="278"/>
      <c r="AU61" s="278"/>
      <c r="AV61" s="278"/>
      <c r="AW61" s="278"/>
      <c r="AX61" s="278"/>
      <c r="AY61" s="278"/>
      <c r="AZ61" s="278"/>
      <c r="BA61" s="278"/>
      <c r="BB61" s="278"/>
      <c r="BC61" s="278"/>
      <c r="BD61" s="278"/>
      <c r="BE61" s="278"/>
      <c r="BF61" s="278"/>
      <c r="BG61" s="278"/>
      <c r="BH61" s="278"/>
      <c r="BI61" s="278"/>
      <c r="BJ61" s="278"/>
      <c r="BK61" s="278"/>
      <c r="BL61" s="278"/>
      <c r="BM61" s="278"/>
      <c r="BN61" s="278"/>
      <c r="BO61" s="278"/>
      <c r="BP61" s="278"/>
      <c r="BQ61" s="278"/>
      <c r="BR61" s="278"/>
      <c r="BS61" s="278"/>
      <c r="BT61" s="278"/>
      <c r="BU61" s="278"/>
      <c r="BV61" s="278"/>
      <c r="BW61" s="278"/>
      <c r="BX61" s="278"/>
      <c r="BY61" s="278"/>
      <c r="BZ61" s="278"/>
      <c r="CA61" s="278"/>
      <c r="CB61" s="278"/>
      <c r="CC61" s="278"/>
      <c r="CD61" s="278"/>
      <c r="CE61" s="278"/>
      <c r="CF61" s="278"/>
      <c r="CG61" s="278"/>
      <c r="CH61" s="278"/>
      <c r="CI61" s="278"/>
      <c r="CJ61" s="278"/>
      <c r="CK61" s="278"/>
      <c r="CL61" s="278"/>
      <c r="CM61" s="278"/>
      <c r="CN61" s="278"/>
      <c r="CO61" s="278"/>
    </row>
    <row r="62" spans="1:93" ht="20.100000000000001" customHeight="1">
      <c r="A62" s="103"/>
      <c r="B62" s="125">
        <v>15</v>
      </c>
      <c r="C62" s="126">
        <v>564751111</v>
      </c>
      <c r="D62" s="127" t="s">
        <v>146</v>
      </c>
      <c r="E62" s="126" t="s">
        <v>42</v>
      </c>
      <c r="F62" s="128">
        <f>F59</f>
        <v>669.76</v>
      </c>
      <c r="G62" s="129">
        <v>240</v>
      </c>
      <c r="H62" s="130">
        <f>ROUND(F62*G62,0)</f>
        <v>160742</v>
      </c>
      <c r="I62" s="156"/>
      <c r="J62" s="279"/>
      <c r="K62" s="281"/>
      <c r="L62" s="279"/>
    </row>
    <row r="63" spans="1:93" ht="20.100000000000001" customHeight="1">
      <c r="A63" s="103"/>
      <c r="B63" s="125">
        <v>16</v>
      </c>
      <c r="C63" s="126">
        <v>564831111</v>
      </c>
      <c r="D63" s="127" t="s">
        <v>72</v>
      </c>
      <c r="E63" s="126" t="s">
        <v>42</v>
      </c>
      <c r="F63" s="128">
        <f>F62</f>
        <v>669.76</v>
      </c>
      <c r="G63" s="129">
        <v>115</v>
      </c>
      <c r="H63" s="130">
        <f>ROUND(F63*G63,0)</f>
        <v>77022</v>
      </c>
      <c r="I63" s="156"/>
      <c r="J63" s="279"/>
      <c r="K63" s="279"/>
      <c r="L63" s="279"/>
    </row>
    <row r="64" spans="1:93" ht="20.100000000000001" customHeight="1">
      <c r="A64" s="103"/>
      <c r="B64" s="125">
        <v>17</v>
      </c>
      <c r="C64" s="126" t="s">
        <v>47</v>
      </c>
      <c r="D64" s="127" t="s">
        <v>71</v>
      </c>
      <c r="E64" s="126" t="s">
        <v>42</v>
      </c>
      <c r="F64" s="128">
        <f>F59</f>
        <v>669.76</v>
      </c>
      <c r="G64" s="129">
        <v>95</v>
      </c>
      <c r="H64" s="130">
        <f>F64*G64</f>
        <v>63627.199999999997</v>
      </c>
      <c r="I64" s="156"/>
      <c r="J64" s="279"/>
      <c r="K64" s="279"/>
      <c r="L64" s="279"/>
    </row>
    <row r="65" spans="1:93" ht="20.100000000000001" customHeight="1">
      <c r="A65" s="103"/>
      <c r="B65" s="125">
        <v>18</v>
      </c>
      <c r="C65" s="126" t="s">
        <v>80</v>
      </c>
      <c r="D65" s="127" t="s">
        <v>73</v>
      </c>
      <c r="E65" s="126" t="s">
        <v>42</v>
      </c>
      <c r="F65" s="128">
        <v>800</v>
      </c>
      <c r="G65" s="129">
        <v>698</v>
      </c>
      <c r="H65" s="130">
        <f>F65*G65</f>
        <v>558400</v>
      </c>
      <c r="I65" s="156"/>
      <c r="J65" s="279"/>
      <c r="K65" s="279"/>
      <c r="L65" s="279"/>
    </row>
    <row r="66" spans="1:93" ht="20.100000000000001" customHeight="1">
      <c r="A66" s="103"/>
      <c r="B66" s="125">
        <v>19</v>
      </c>
      <c r="C66" s="126" t="s">
        <v>81</v>
      </c>
      <c r="D66" s="127" t="s">
        <v>65</v>
      </c>
      <c r="E66" s="126" t="s">
        <v>60</v>
      </c>
      <c r="F66" s="128">
        <f>SUM(F67:F69)</f>
        <v>351</v>
      </c>
      <c r="G66" s="129">
        <v>12</v>
      </c>
      <c r="H66" s="130">
        <f>F66*G66</f>
        <v>4212</v>
      </c>
      <c r="I66" s="156"/>
      <c r="J66" s="279"/>
      <c r="K66" s="279"/>
      <c r="L66" s="279"/>
    </row>
    <row r="67" spans="1:93" ht="20.100000000000001" customHeight="1">
      <c r="A67" s="103"/>
      <c r="B67" s="157"/>
      <c r="C67" s="115"/>
      <c r="D67" s="116" t="s">
        <v>66</v>
      </c>
      <c r="E67" s="115"/>
      <c r="F67" s="117">
        <v>147</v>
      </c>
      <c r="G67" s="118"/>
      <c r="H67" s="158"/>
      <c r="I67" s="156"/>
      <c r="J67" s="279"/>
      <c r="K67" s="279"/>
      <c r="L67" s="279"/>
    </row>
    <row r="68" spans="1:93" ht="20.100000000000001" customHeight="1">
      <c r="A68" s="103"/>
      <c r="B68" s="157"/>
      <c r="C68" s="115"/>
      <c r="D68" s="116" t="s">
        <v>67</v>
      </c>
      <c r="E68" s="115"/>
      <c r="F68" s="117">
        <f>(18*4+9*10)</f>
        <v>162</v>
      </c>
      <c r="G68" s="118"/>
      <c r="H68" s="158"/>
      <c r="I68" s="156"/>
      <c r="J68" s="279"/>
      <c r="K68" s="279"/>
      <c r="L68" s="279"/>
    </row>
    <row r="69" spans="1:93" ht="20.100000000000001" customHeight="1" thickBot="1">
      <c r="A69" s="103"/>
      <c r="B69" s="159"/>
      <c r="C69" s="160"/>
      <c r="D69" s="161" t="s">
        <v>68</v>
      </c>
      <c r="E69" s="160"/>
      <c r="F69" s="162">
        <f>6+6+9+6+6+9</f>
        <v>42</v>
      </c>
      <c r="G69" s="163"/>
      <c r="H69" s="164"/>
      <c r="I69" s="103"/>
    </row>
    <row r="70" spans="1:93" ht="20.100000000000001" customHeight="1" thickBot="1">
      <c r="A70" s="103"/>
      <c r="B70" s="114"/>
      <c r="C70" s="115"/>
      <c r="D70" s="116"/>
      <c r="E70" s="115"/>
      <c r="F70" s="117"/>
      <c r="G70" s="118"/>
      <c r="H70" s="118"/>
      <c r="I70" s="103"/>
    </row>
    <row r="71" spans="1:93" ht="20.100000000000001" customHeight="1">
      <c r="A71" s="103"/>
      <c r="B71" s="153"/>
      <c r="C71" s="120">
        <v>6</v>
      </c>
      <c r="D71" s="121" t="s">
        <v>52</v>
      </c>
      <c r="E71" s="121"/>
      <c r="F71" s="122"/>
      <c r="G71" s="123"/>
      <c r="H71" s="124">
        <f>SUM(H72:H83)</f>
        <v>222244</v>
      </c>
      <c r="I71" s="103"/>
    </row>
    <row r="72" spans="1:93" ht="20.100000000000001" customHeight="1">
      <c r="A72" s="103"/>
      <c r="B72" s="125">
        <v>20</v>
      </c>
      <c r="C72" s="126">
        <v>916231112</v>
      </c>
      <c r="D72" s="127" t="s">
        <v>57</v>
      </c>
      <c r="E72" s="126" t="s">
        <v>44</v>
      </c>
      <c r="F72" s="128">
        <v>26.52</v>
      </c>
      <c r="G72" s="129">
        <v>260</v>
      </c>
      <c r="H72" s="130">
        <f>ROUND(F72*G72,0)</f>
        <v>6895</v>
      </c>
      <c r="I72" s="103"/>
    </row>
    <row r="73" spans="1:93" s="266" customFormat="1" ht="20.100000000000001" customHeight="1">
      <c r="A73" s="259"/>
      <c r="B73" s="260">
        <v>21</v>
      </c>
      <c r="C73" s="261" t="s">
        <v>82</v>
      </c>
      <c r="D73" s="262" t="s">
        <v>58</v>
      </c>
      <c r="E73" s="261" t="s">
        <v>45</v>
      </c>
      <c r="F73" s="263">
        <v>14</v>
      </c>
      <c r="G73" s="264">
        <v>75</v>
      </c>
      <c r="H73" s="265">
        <f>ROUND(F73*G73,0)</f>
        <v>1050</v>
      </c>
      <c r="I73" s="259"/>
      <c r="J73" s="284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4"/>
      <c r="AC73" s="284"/>
      <c r="AD73" s="284"/>
      <c r="AE73" s="284"/>
      <c r="AF73" s="284"/>
      <c r="AG73" s="284"/>
      <c r="AH73" s="284"/>
      <c r="AI73" s="284"/>
      <c r="AJ73" s="284"/>
      <c r="AK73" s="284"/>
      <c r="AL73" s="284"/>
      <c r="AM73" s="284"/>
      <c r="AN73" s="284"/>
      <c r="AO73" s="284"/>
      <c r="AP73" s="284"/>
      <c r="AQ73" s="284"/>
      <c r="AR73" s="284"/>
      <c r="AS73" s="284"/>
      <c r="AT73" s="284"/>
      <c r="AU73" s="284"/>
      <c r="AV73" s="284"/>
      <c r="AW73" s="284"/>
      <c r="AX73" s="284"/>
      <c r="AY73" s="284"/>
      <c r="AZ73" s="284"/>
      <c r="BA73" s="284"/>
      <c r="BB73" s="284"/>
      <c r="BC73" s="284"/>
      <c r="BD73" s="284"/>
      <c r="BE73" s="284"/>
      <c r="BF73" s="284"/>
      <c r="BG73" s="284"/>
      <c r="BH73" s="284"/>
      <c r="BI73" s="284"/>
      <c r="BJ73" s="284"/>
      <c r="BK73" s="284"/>
      <c r="BL73" s="284"/>
      <c r="BM73" s="284"/>
      <c r="BN73" s="284"/>
      <c r="BO73" s="284"/>
      <c r="BP73" s="284"/>
      <c r="BQ73" s="284"/>
      <c r="BR73" s="284"/>
      <c r="BS73" s="284"/>
      <c r="BT73" s="284"/>
      <c r="BU73" s="284"/>
      <c r="BV73" s="284"/>
      <c r="BW73" s="284"/>
      <c r="BX73" s="284"/>
      <c r="BY73" s="284"/>
      <c r="BZ73" s="284"/>
      <c r="CA73" s="284"/>
      <c r="CB73" s="284"/>
      <c r="CC73" s="284"/>
      <c r="CD73" s="284"/>
      <c r="CE73" s="284"/>
      <c r="CF73" s="284"/>
      <c r="CG73" s="284"/>
      <c r="CH73" s="284"/>
      <c r="CI73" s="284"/>
      <c r="CJ73" s="284"/>
      <c r="CK73" s="284"/>
      <c r="CL73" s="284"/>
      <c r="CM73" s="284"/>
      <c r="CN73" s="284"/>
      <c r="CO73" s="284"/>
    </row>
    <row r="74" spans="1:93" ht="20.100000000000001" customHeight="1">
      <c r="A74" s="103"/>
      <c r="B74" s="134"/>
      <c r="C74" s="133"/>
      <c r="D74" s="262" t="s">
        <v>139</v>
      </c>
      <c r="E74" s="133"/>
      <c r="F74" s="165"/>
      <c r="G74" s="166"/>
      <c r="H74" s="167"/>
      <c r="I74" s="103"/>
    </row>
    <row r="75" spans="1:93" ht="13.8">
      <c r="A75" s="103"/>
      <c r="B75" s="125">
        <v>22</v>
      </c>
      <c r="C75" s="126">
        <v>916991121</v>
      </c>
      <c r="D75" s="127" t="s">
        <v>51</v>
      </c>
      <c r="E75" s="126" t="s">
        <v>43</v>
      </c>
      <c r="F75" s="128">
        <f>F76</f>
        <v>2.1219999999999999</v>
      </c>
      <c r="G75" s="129">
        <v>3200</v>
      </c>
      <c r="H75" s="130">
        <f>ROUND(F75*G75,0)</f>
        <v>6790</v>
      </c>
      <c r="I75" s="103"/>
    </row>
    <row r="76" spans="1:93" ht="16.5" customHeight="1">
      <c r="A76" s="103"/>
      <c r="B76" s="134"/>
      <c r="C76" s="133"/>
      <c r="D76" s="127" t="s">
        <v>140</v>
      </c>
      <c r="E76" s="133"/>
      <c r="F76" s="165">
        <v>2.1219999999999999</v>
      </c>
      <c r="G76" s="166"/>
      <c r="H76" s="130"/>
      <c r="I76" s="103"/>
    </row>
    <row r="77" spans="1:93" ht="20.100000000000001" customHeight="1">
      <c r="A77" s="103"/>
      <c r="B77" s="252">
        <v>23</v>
      </c>
      <c r="C77" s="253" t="s">
        <v>125</v>
      </c>
      <c r="D77" s="127" t="s">
        <v>141</v>
      </c>
      <c r="E77" s="254" t="s">
        <v>42</v>
      </c>
      <c r="F77" s="255">
        <v>48</v>
      </c>
      <c r="G77" s="256">
        <v>1350</v>
      </c>
      <c r="H77" s="257">
        <f>ROUND(F77*G77,0)</f>
        <v>64800</v>
      </c>
      <c r="I77" s="103"/>
    </row>
    <row r="78" spans="1:93" s="226" customFormat="1" ht="18" customHeight="1">
      <c r="A78" s="219"/>
      <c r="B78" s="227"/>
      <c r="C78" s="228" t="s">
        <v>196</v>
      </c>
      <c r="D78" s="233" t="s">
        <v>197</v>
      </c>
      <c r="E78" s="228" t="s">
        <v>142</v>
      </c>
      <c r="F78" s="229">
        <v>84</v>
      </c>
      <c r="G78" s="230">
        <v>114</v>
      </c>
      <c r="H78" s="258">
        <f t="shared" ref="H78:H83" si="0">ROUND(F78*G78,0)</f>
        <v>9576</v>
      </c>
      <c r="I78" s="219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  <c r="AB78" s="278"/>
      <c r="AC78" s="278"/>
      <c r="AD78" s="278"/>
      <c r="AE78" s="278"/>
      <c r="AF78" s="278"/>
      <c r="AG78" s="278"/>
      <c r="AH78" s="278"/>
      <c r="AI78" s="278"/>
      <c r="AJ78" s="278"/>
      <c r="AK78" s="278"/>
      <c r="AL78" s="278"/>
      <c r="AM78" s="278"/>
      <c r="AN78" s="278"/>
      <c r="AO78" s="278"/>
      <c r="AP78" s="278"/>
      <c r="AQ78" s="278"/>
      <c r="AR78" s="278"/>
      <c r="AS78" s="278"/>
      <c r="AT78" s="278"/>
      <c r="AU78" s="278"/>
      <c r="AV78" s="278"/>
      <c r="AW78" s="278"/>
      <c r="AX78" s="278"/>
      <c r="AY78" s="278"/>
      <c r="AZ78" s="278"/>
      <c r="BA78" s="278"/>
      <c r="BB78" s="278"/>
      <c r="BC78" s="278"/>
      <c r="BD78" s="278"/>
      <c r="BE78" s="278"/>
      <c r="BF78" s="278"/>
      <c r="BG78" s="278"/>
      <c r="BH78" s="278"/>
      <c r="BI78" s="278"/>
      <c r="BJ78" s="278"/>
      <c r="BK78" s="278"/>
      <c r="BL78" s="278"/>
      <c r="BM78" s="278"/>
      <c r="BN78" s="278"/>
      <c r="BO78" s="278"/>
      <c r="BP78" s="278"/>
      <c r="BQ78" s="278"/>
      <c r="BR78" s="278"/>
      <c r="BS78" s="278"/>
      <c r="BT78" s="278"/>
      <c r="BU78" s="278"/>
      <c r="BV78" s="278"/>
      <c r="BW78" s="278"/>
      <c r="BX78" s="278"/>
      <c r="BY78" s="278"/>
      <c r="BZ78" s="278"/>
      <c r="CA78" s="278"/>
      <c r="CB78" s="278"/>
      <c r="CC78" s="278"/>
      <c r="CD78" s="278"/>
      <c r="CE78" s="278"/>
      <c r="CF78" s="278"/>
      <c r="CG78" s="278"/>
      <c r="CH78" s="278"/>
      <c r="CI78" s="278"/>
      <c r="CJ78" s="278"/>
      <c r="CK78" s="278"/>
      <c r="CL78" s="278"/>
      <c r="CM78" s="278"/>
      <c r="CN78" s="278"/>
      <c r="CO78" s="278"/>
    </row>
    <row r="79" spans="1:93" s="226" customFormat="1" ht="18" customHeight="1">
      <c r="A79" s="219"/>
      <c r="B79" s="227"/>
      <c r="C79" s="228" t="s">
        <v>198</v>
      </c>
      <c r="D79" s="233" t="s">
        <v>199</v>
      </c>
      <c r="E79" s="228" t="s">
        <v>142</v>
      </c>
      <c r="F79" s="229">
        <v>93</v>
      </c>
      <c r="G79" s="230">
        <v>154</v>
      </c>
      <c r="H79" s="258">
        <f t="shared" si="0"/>
        <v>14322</v>
      </c>
      <c r="I79" s="219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8"/>
      <c r="AF79" s="278"/>
      <c r="AG79" s="278"/>
      <c r="AH79" s="278"/>
      <c r="AI79" s="278"/>
      <c r="AJ79" s="278"/>
      <c r="AK79" s="278"/>
      <c r="AL79" s="278"/>
      <c r="AM79" s="278"/>
      <c r="AN79" s="278"/>
      <c r="AO79" s="278"/>
      <c r="AP79" s="278"/>
      <c r="AQ79" s="278"/>
      <c r="AR79" s="278"/>
      <c r="AS79" s="278"/>
      <c r="AT79" s="278"/>
      <c r="AU79" s="278"/>
      <c r="AV79" s="278"/>
      <c r="AW79" s="278"/>
      <c r="AX79" s="278"/>
      <c r="AY79" s="278"/>
      <c r="AZ79" s="278"/>
      <c r="BA79" s="278"/>
      <c r="BB79" s="278"/>
      <c r="BC79" s="278"/>
      <c r="BD79" s="278"/>
      <c r="BE79" s="278"/>
      <c r="BF79" s="278"/>
      <c r="BG79" s="278"/>
      <c r="BH79" s="278"/>
      <c r="BI79" s="278"/>
      <c r="BJ79" s="278"/>
      <c r="BK79" s="278"/>
      <c r="BL79" s="278"/>
      <c r="BM79" s="278"/>
      <c r="BN79" s="278"/>
      <c r="BO79" s="278"/>
      <c r="BP79" s="278"/>
      <c r="BQ79" s="278"/>
      <c r="BR79" s="278"/>
      <c r="BS79" s="278"/>
      <c r="BT79" s="278"/>
      <c r="BU79" s="278"/>
      <c r="BV79" s="278"/>
      <c r="BW79" s="278"/>
      <c r="BX79" s="278"/>
      <c r="BY79" s="278"/>
      <c r="BZ79" s="278"/>
      <c r="CA79" s="278"/>
      <c r="CB79" s="278"/>
      <c r="CC79" s="278"/>
      <c r="CD79" s="278"/>
      <c r="CE79" s="278"/>
      <c r="CF79" s="278"/>
      <c r="CG79" s="278"/>
      <c r="CH79" s="278"/>
      <c r="CI79" s="278"/>
      <c r="CJ79" s="278"/>
      <c r="CK79" s="278"/>
      <c r="CL79" s="278"/>
      <c r="CM79" s="278"/>
      <c r="CN79" s="278"/>
      <c r="CO79" s="278"/>
    </row>
    <row r="80" spans="1:93" s="226" customFormat="1" ht="18" customHeight="1">
      <c r="A80" s="219"/>
      <c r="B80" s="227"/>
      <c r="C80" s="228" t="s">
        <v>200</v>
      </c>
      <c r="D80" s="233" t="s">
        <v>202</v>
      </c>
      <c r="E80" s="228" t="s">
        <v>43</v>
      </c>
      <c r="F80" s="229">
        <v>7.08</v>
      </c>
      <c r="G80" s="230">
        <v>1100</v>
      </c>
      <c r="H80" s="258">
        <f t="shared" si="0"/>
        <v>7788</v>
      </c>
      <c r="I80" s="219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/>
      <c r="AE80" s="278"/>
      <c r="AF80" s="278"/>
      <c r="AG80" s="278"/>
      <c r="AH80" s="278"/>
      <c r="AI80" s="278"/>
      <c r="AJ80" s="278"/>
      <c r="AK80" s="278"/>
      <c r="AL80" s="278"/>
      <c r="AM80" s="278"/>
      <c r="AN80" s="278"/>
      <c r="AO80" s="278"/>
      <c r="AP80" s="278"/>
      <c r="AQ80" s="278"/>
      <c r="AR80" s="278"/>
      <c r="AS80" s="278"/>
      <c r="AT80" s="278"/>
      <c r="AU80" s="278"/>
      <c r="AV80" s="278"/>
      <c r="AW80" s="278"/>
      <c r="AX80" s="278"/>
      <c r="AY80" s="278"/>
      <c r="AZ80" s="278"/>
      <c r="BA80" s="278"/>
      <c r="BB80" s="278"/>
      <c r="BC80" s="278"/>
      <c r="BD80" s="278"/>
      <c r="BE80" s="278"/>
      <c r="BF80" s="278"/>
      <c r="BG80" s="278"/>
      <c r="BH80" s="278"/>
      <c r="BI80" s="278"/>
      <c r="BJ80" s="278"/>
      <c r="BK80" s="278"/>
      <c r="BL80" s="278"/>
      <c r="BM80" s="278"/>
      <c r="BN80" s="278"/>
      <c r="BO80" s="278"/>
      <c r="BP80" s="278"/>
      <c r="BQ80" s="278"/>
      <c r="BR80" s="278"/>
      <c r="BS80" s="278"/>
      <c r="BT80" s="278"/>
      <c r="BU80" s="278"/>
      <c r="BV80" s="278"/>
      <c r="BW80" s="278"/>
      <c r="BX80" s="278"/>
      <c r="BY80" s="278"/>
      <c r="BZ80" s="278"/>
      <c r="CA80" s="278"/>
      <c r="CB80" s="278"/>
      <c r="CC80" s="278"/>
      <c r="CD80" s="278"/>
      <c r="CE80" s="278"/>
      <c r="CF80" s="278"/>
      <c r="CG80" s="278"/>
      <c r="CH80" s="278"/>
      <c r="CI80" s="278"/>
      <c r="CJ80" s="278"/>
      <c r="CK80" s="278"/>
      <c r="CL80" s="278"/>
      <c r="CM80" s="278"/>
      <c r="CN80" s="278"/>
      <c r="CO80" s="278"/>
    </row>
    <row r="81" spans="1:93" s="226" customFormat="1" ht="18" customHeight="1">
      <c r="A81" s="219"/>
      <c r="B81" s="227"/>
      <c r="C81" s="228" t="s">
        <v>201</v>
      </c>
      <c r="D81" s="233" t="s">
        <v>203</v>
      </c>
      <c r="E81" s="228" t="s">
        <v>43</v>
      </c>
      <c r="F81" s="229">
        <v>15.93</v>
      </c>
      <c r="G81" s="230">
        <v>1100</v>
      </c>
      <c r="H81" s="231">
        <f t="shared" si="0"/>
        <v>17523</v>
      </c>
      <c r="I81" s="219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  <c r="AA81" s="278"/>
      <c r="AB81" s="278"/>
      <c r="AC81" s="278"/>
      <c r="AD81" s="278"/>
      <c r="AE81" s="278"/>
      <c r="AF81" s="278"/>
      <c r="AG81" s="278"/>
      <c r="AH81" s="278"/>
      <c r="AI81" s="278"/>
      <c r="AJ81" s="278"/>
      <c r="AK81" s="278"/>
      <c r="AL81" s="278"/>
      <c r="AM81" s="278"/>
      <c r="AN81" s="278"/>
      <c r="AO81" s="278"/>
      <c r="AP81" s="278"/>
      <c r="AQ81" s="278"/>
      <c r="AR81" s="278"/>
      <c r="AS81" s="278"/>
      <c r="AT81" s="278"/>
      <c r="AU81" s="278"/>
      <c r="AV81" s="278"/>
      <c r="AW81" s="278"/>
      <c r="AX81" s="278"/>
      <c r="AY81" s="278"/>
      <c r="AZ81" s="278"/>
      <c r="BA81" s="278"/>
      <c r="BB81" s="278"/>
      <c r="BC81" s="278"/>
      <c r="BD81" s="278"/>
      <c r="BE81" s="278"/>
      <c r="BF81" s="278"/>
      <c r="BG81" s="278"/>
      <c r="BH81" s="278"/>
      <c r="BI81" s="278"/>
      <c r="BJ81" s="278"/>
      <c r="BK81" s="278"/>
      <c r="BL81" s="278"/>
      <c r="BM81" s="278"/>
      <c r="BN81" s="278"/>
      <c r="BO81" s="278"/>
      <c r="BP81" s="278"/>
      <c r="BQ81" s="278"/>
      <c r="BR81" s="278"/>
      <c r="BS81" s="278"/>
      <c r="BT81" s="278"/>
      <c r="BU81" s="278"/>
      <c r="BV81" s="278"/>
      <c r="BW81" s="278"/>
      <c r="BX81" s="278"/>
      <c r="BY81" s="278"/>
      <c r="BZ81" s="278"/>
      <c r="CA81" s="278"/>
      <c r="CB81" s="278"/>
      <c r="CC81" s="278"/>
      <c r="CD81" s="278"/>
      <c r="CE81" s="278"/>
      <c r="CF81" s="278"/>
      <c r="CG81" s="278"/>
      <c r="CH81" s="278"/>
      <c r="CI81" s="278"/>
      <c r="CJ81" s="278"/>
      <c r="CK81" s="278"/>
      <c r="CL81" s="278"/>
      <c r="CM81" s="278"/>
      <c r="CN81" s="278"/>
      <c r="CO81" s="278"/>
    </row>
    <row r="82" spans="1:93" s="226" customFormat="1" ht="18" customHeight="1">
      <c r="A82" s="219"/>
      <c r="B82" s="227"/>
      <c r="C82" s="228" t="s">
        <v>204</v>
      </c>
      <c r="D82" s="233" t="s">
        <v>205</v>
      </c>
      <c r="E82" s="228" t="s">
        <v>42</v>
      </c>
      <c r="F82" s="229">
        <v>300</v>
      </c>
      <c r="G82" s="230">
        <v>230</v>
      </c>
      <c r="H82" s="231">
        <f t="shared" si="0"/>
        <v>69000</v>
      </c>
      <c r="I82" s="219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8"/>
      <c r="Z82" s="278"/>
      <c r="AA82" s="278"/>
      <c r="AB82" s="278"/>
      <c r="AC82" s="278"/>
      <c r="AD82" s="278"/>
      <c r="AE82" s="278"/>
      <c r="AF82" s="278"/>
      <c r="AG82" s="278"/>
      <c r="AH82" s="278"/>
      <c r="AI82" s="278"/>
      <c r="AJ82" s="278"/>
      <c r="AK82" s="278"/>
      <c r="AL82" s="278"/>
      <c r="AM82" s="278"/>
      <c r="AN82" s="278"/>
      <c r="AO82" s="278"/>
      <c r="AP82" s="278"/>
      <c r="AQ82" s="278"/>
      <c r="AR82" s="278"/>
      <c r="AS82" s="278"/>
      <c r="AT82" s="278"/>
      <c r="AU82" s="278"/>
      <c r="AV82" s="278"/>
      <c r="AW82" s="278"/>
      <c r="AX82" s="278"/>
      <c r="AY82" s="278"/>
      <c r="AZ82" s="278"/>
      <c r="BA82" s="278"/>
      <c r="BB82" s="278"/>
      <c r="BC82" s="278"/>
      <c r="BD82" s="278"/>
      <c r="BE82" s="278"/>
      <c r="BF82" s="278"/>
      <c r="BG82" s="278"/>
      <c r="BH82" s="278"/>
      <c r="BI82" s="278"/>
      <c r="BJ82" s="278"/>
      <c r="BK82" s="278"/>
      <c r="BL82" s="278"/>
      <c r="BM82" s="278"/>
      <c r="BN82" s="278"/>
      <c r="BO82" s="278"/>
      <c r="BP82" s="278"/>
      <c r="BQ82" s="278"/>
      <c r="BR82" s="278"/>
      <c r="BS82" s="278"/>
      <c r="BT82" s="278"/>
      <c r="BU82" s="278"/>
      <c r="BV82" s="278"/>
      <c r="BW82" s="278"/>
      <c r="BX82" s="278"/>
      <c r="BY82" s="278"/>
      <c r="BZ82" s="278"/>
      <c r="CA82" s="278"/>
      <c r="CB82" s="278"/>
      <c r="CC82" s="278"/>
      <c r="CD82" s="278"/>
      <c r="CE82" s="278"/>
      <c r="CF82" s="278"/>
      <c r="CG82" s="278"/>
      <c r="CH82" s="278"/>
      <c r="CI82" s="278"/>
      <c r="CJ82" s="278"/>
      <c r="CK82" s="278"/>
      <c r="CL82" s="278"/>
      <c r="CM82" s="278"/>
      <c r="CN82" s="278"/>
      <c r="CO82" s="278"/>
    </row>
    <row r="83" spans="1:93" s="226" customFormat="1" ht="18" customHeight="1" thickBot="1">
      <c r="A83" s="219"/>
      <c r="B83" s="234"/>
      <c r="C83" s="235"/>
      <c r="D83" s="236" t="s">
        <v>206</v>
      </c>
      <c r="E83" s="235" t="s">
        <v>159</v>
      </c>
      <c r="F83" s="237">
        <v>1</v>
      </c>
      <c r="G83" s="238">
        <v>24500</v>
      </c>
      <c r="H83" s="239">
        <f t="shared" si="0"/>
        <v>24500</v>
      </c>
      <c r="I83" s="219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  <c r="AA83" s="278"/>
      <c r="AB83" s="278"/>
      <c r="AC83" s="278"/>
      <c r="AD83" s="278"/>
      <c r="AE83" s="278"/>
      <c r="AF83" s="278"/>
      <c r="AG83" s="278"/>
      <c r="AH83" s="278"/>
      <c r="AI83" s="278"/>
      <c r="AJ83" s="278"/>
      <c r="AK83" s="278"/>
      <c r="AL83" s="278"/>
      <c r="AM83" s="278"/>
      <c r="AN83" s="278"/>
      <c r="AO83" s="278"/>
      <c r="AP83" s="278"/>
      <c r="AQ83" s="278"/>
      <c r="AR83" s="278"/>
      <c r="AS83" s="278"/>
      <c r="AT83" s="278"/>
      <c r="AU83" s="278"/>
      <c r="AV83" s="278"/>
      <c r="AW83" s="278"/>
      <c r="AX83" s="278"/>
      <c r="AY83" s="278"/>
      <c r="AZ83" s="278"/>
      <c r="BA83" s="278"/>
      <c r="BB83" s="278"/>
      <c r="BC83" s="278"/>
      <c r="BD83" s="278"/>
      <c r="BE83" s="278"/>
      <c r="BF83" s="278"/>
      <c r="BG83" s="278"/>
      <c r="BH83" s="278"/>
      <c r="BI83" s="278"/>
      <c r="BJ83" s="278"/>
      <c r="BK83" s="278"/>
      <c r="BL83" s="278"/>
      <c r="BM83" s="278"/>
      <c r="BN83" s="278"/>
      <c r="BO83" s="278"/>
      <c r="BP83" s="278"/>
      <c r="BQ83" s="278"/>
      <c r="BR83" s="278"/>
      <c r="BS83" s="278"/>
      <c r="BT83" s="278"/>
      <c r="BU83" s="278"/>
      <c r="BV83" s="278"/>
      <c r="BW83" s="278"/>
      <c r="BX83" s="278"/>
      <c r="BY83" s="278"/>
      <c r="BZ83" s="278"/>
      <c r="CA83" s="278"/>
      <c r="CB83" s="278"/>
      <c r="CC83" s="278"/>
      <c r="CD83" s="278"/>
      <c r="CE83" s="278"/>
      <c r="CF83" s="278"/>
      <c r="CG83" s="278"/>
      <c r="CH83" s="278"/>
      <c r="CI83" s="278"/>
      <c r="CJ83" s="278"/>
      <c r="CK83" s="278"/>
      <c r="CL83" s="278"/>
      <c r="CM83" s="278"/>
      <c r="CN83" s="278"/>
      <c r="CO83" s="278"/>
    </row>
    <row r="84" spans="1:93" ht="20.100000000000001" customHeight="1" thickBot="1">
      <c r="A84" s="103"/>
      <c r="B84" s="168"/>
      <c r="C84" s="143"/>
      <c r="D84" s="144"/>
      <c r="E84" s="143"/>
      <c r="F84" s="145"/>
      <c r="G84" s="146"/>
      <c r="H84" s="146"/>
      <c r="I84" s="103"/>
    </row>
    <row r="85" spans="1:93" ht="20.100000000000001" customHeight="1">
      <c r="A85" s="103"/>
      <c r="B85" s="153"/>
      <c r="C85" s="120">
        <v>7</v>
      </c>
      <c r="D85" s="121" t="s">
        <v>33</v>
      </c>
      <c r="E85" s="120"/>
      <c r="F85" s="122"/>
      <c r="G85" s="123"/>
      <c r="H85" s="124">
        <f>SUM(H86:H92)</f>
        <v>204900</v>
      </c>
      <c r="I85" s="103"/>
    </row>
    <row r="86" spans="1:93" ht="20.100000000000001" customHeight="1">
      <c r="A86" s="103"/>
      <c r="B86" s="169">
        <v>24</v>
      </c>
      <c r="C86" s="170" t="s">
        <v>83</v>
      </c>
      <c r="D86" s="171" t="s">
        <v>147</v>
      </c>
      <c r="E86" s="170" t="s">
        <v>48</v>
      </c>
      <c r="F86" s="172">
        <v>2</v>
      </c>
      <c r="G86" s="173">
        <v>31500</v>
      </c>
      <c r="H86" s="174">
        <f t="shared" ref="H86:H91" si="1">F86*G86</f>
        <v>63000</v>
      </c>
      <c r="I86" s="103"/>
    </row>
    <row r="87" spans="1:93" ht="20.100000000000001" customHeight="1">
      <c r="A87" s="103"/>
      <c r="B87" s="169">
        <v>25</v>
      </c>
      <c r="C87" s="170" t="s">
        <v>84</v>
      </c>
      <c r="D87" s="171" t="s">
        <v>74</v>
      </c>
      <c r="E87" s="170" t="s">
        <v>48</v>
      </c>
      <c r="F87" s="172">
        <v>2</v>
      </c>
      <c r="G87" s="173">
        <v>19500</v>
      </c>
      <c r="H87" s="174">
        <f t="shared" si="1"/>
        <v>39000</v>
      </c>
      <c r="I87" s="103"/>
    </row>
    <row r="88" spans="1:93" ht="20.399999999999999" customHeight="1">
      <c r="A88" s="103"/>
      <c r="B88" s="169">
        <v>26</v>
      </c>
      <c r="C88" s="170" t="s">
        <v>85</v>
      </c>
      <c r="D88" s="171" t="s">
        <v>49</v>
      </c>
      <c r="E88" s="170" t="s">
        <v>45</v>
      </c>
      <c r="F88" s="172">
        <v>1</v>
      </c>
      <c r="G88" s="173">
        <v>1800</v>
      </c>
      <c r="H88" s="174">
        <f t="shared" si="1"/>
        <v>1800</v>
      </c>
      <c r="I88" s="103"/>
    </row>
    <row r="89" spans="1:93" ht="20.100000000000001" customHeight="1">
      <c r="A89" s="103"/>
      <c r="B89" s="169">
        <v>27</v>
      </c>
      <c r="C89" s="170" t="s">
        <v>86</v>
      </c>
      <c r="D89" s="171" t="s">
        <v>54</v>
      </c>
      <c r="E89" s="170" t="s">
        <v>45</v>
      </c>
      <c r="F89" s="172">
        <v>1</v>
      </c>
      <c r="G89" s="173">
        <v>2500</v>
      </c>
      <c r="H89" s="174">
        <f t="shared" si="1"/>
        <v>2500</v>
      </c>
      <c r="I89" s="103"/>
    </row>
    <row r="90" spans="1:93" ht="20.100000000000001" customHeight="1">
      <c r="A90" s="103"/>
      <c r="B90" s="169">
        <v>28</v>
      </c>
      <c r="C90" s="170" t="s">
        <v>87</v>
      </c>
      <c r="D90" s="171" t="s">
        <v>75</v>
      </c>
      <c r="E90" s="170" t="s">
        <v>61</v>
      </c>
      <c r="F90" s="172">
        <v>2</v>
      </c>
      <c r="G90" s="173">
        <v>33500</v>
      </c>
      <c r="H90" s="174">
        <f t="shared" si="1"/>
        <v>67000</v>
      </c>
      <c r="I90" s="103"/>
    </row>
    <row r="91" spans="1:93" ht="20.100000000000001" customHeight="1">
      <c r="A91" s="103"/>
      <c r="B91" s="169">
        <v>29</v>
      </c>
      <c r="C91" s="170" t="s">
        <v>88</v>
      </c>
      <c r="D91" s="171" t="s">
        <v>69</v>
      </c>
      <c r="E91" s="170" t="s">
        <v>45</v>
      </c>
      <c r="F91" s="172">
        <v>2</v>
      </c>
      <c r="G91" s="173">
        <v>9500</v>
      </c>
      <c r="H91" s="174">
        <f t="shared" si="1"/>
        <v>19000</v>
      </c>
      <c r="I91" s="103"/>
    </row>
    <row r="92" spans="1:93" ht="20.100000000000001" customHeight="1" thickBot="1">
      <c r="A92" s="103"/>
      <c r="B92" s="175">
        <v>30</v>
      </c>
      <c r="C92" s="176" t="s">
        <v>89</v>
      </c>
      <c r="D92" s="177" t="s">
        <v>53</v>
      </c>
      <c r="E92" s="176" t="s">
        <v>45</v>
      </c>
      <c r="F92" s="178">
        <v>2</v>
      </c>
      <c r="G92" s="179">
        <v>6300</v>
      </c>
      <c r="H92" s="180">
        <f>F92*G92</f>
        <v>12600</v>
      </c>
      <c r="I92" s="103"/>
    </row>
    <row r="93" spans="1:93" ht="20.100000000000001" customHeight="1" thickBot="1">
      <c r="A93" s="103"/>
      <c r="B93" s="181"/>
      <c r="C93" s="182"/>
      <c r="D93" s="183"/>
      <c r="E93" s="182"/>
      <c r="F93" s="184"/>
      <c r="G93" s="185"/>
      <c r="H93" s="185"/>
      <c r="I93" s="103"/>
    </row>
    <row r="94" spans="1:93" ht="20.100000000000001" customHeight="1">
      <c r="A94" s="103"/>
      <c r="B94" s="197"/>
      <c r="C94" s="198">
        <v>9</v>
      </c>
      <c r="D94" s="199" t="s">
        <v>70</v>
      </c>
      <c r="E94" s="200"/>
      <c r="F94" s="201"/>
      <c r="G94" s="202"/>
      <c r="H94" s="203">
        <f>SUM(H95:H107)</f>
        <v>899677.36</v>
      </c>
      <c r="I94" s="103"/>
    </row>
    <row r="95" spans="1:93" ht="20.100000000000001" customHeight="1">
      <c r="A95" s="274"/>
      <c r="B95" s="169">
        <v>31</v>
      </c>
      <c r="C95" s="126" t="s">
        <v>97</v>
      </c>
      <c r="D95" s="187" t="s">
        <v>92</v>
      </c>
      <c r="E95" s="126" t="s">
        <v>91</v>
      </c>
      <c r="F95" s="188">
        <v>18</v>
      </c>
      <c r="G95" s="188">
        <v>6200</v>
      </c>
      <c r="H95" s="130">
        <f>F95*G95</f>
        <v>111600</v>
      </c>
      <c r="I95" s="103"/>
    </row>
    <row r="96" spans="1:93" s="233" customFormat="1" ht="20.100000000000001" customHeight="1">
      <c r="A96" s="273"/>
      <c r="B96" s="272"/>
      <c r="C96" s="270" t="s">
        <v>157</v>
      </c>
      <c r="D96" s="233" t="s">
        <v>158</v>
      </c>
      <c r="E96" s="228" t="s">
        <v>91</v>
      </c>
      <c r="F96" s="229">
        <v>10</v>
      </c>
      <c r="G96" s="230">
        <v>11800</v>
      </c>
      <c r="H96" s="258">
        <f>F96*G96</f>
        <v>118000</v>
      </c>
      <c r="I96" s="269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285"/>
      <c r="AL96" s="285"/>
      <c r="AM96" s="285"/>
      <c r="AN96" s="285"/>
      <c r="AO96" s="285"/>
      <c r="AP96" s="285"/>
      <c r="AQ96" s="285"/>
      <c r="AR96" s="285"/>
      <c r="AS96" s="285"/>
      <c r="AT96" s="285"/>
      <c r="AU96" s="285"/>
      <c r="AV96" s="285"/>
      <c r="AW96" s="285"/>
      <c r="AX96" s="285"/>
      <c r="AY96" s="285"/>
      <c r="AZ96" s="285"/>
      <c r="BA96" s="285"/>
      <c r="BB96" s="285"/>
      <c r="BC96" s="285"/>
      <c r="BD96" s="285"/>
      <c r="BE96" s="285"/>
      <c r="BF96" s="285"/>
      <c r="BG96" s="285"/>
      <c r="BH96" s="285"/>
      <c r="BI96" s="285"/>
      <c r="BJ96" s="285"/>
      <c r="BK96" s="285"/>
      <c r="BL96" s="285"/>
      <c r="BM96" s="285"/>
      <c r="BN96" s="285"/>
      <c r="BO96" s="285"/>
      <c r="BP96" s="285"/>
      <c r="BQ96" s="285"/>
      <c r="BR96" s="285"/>
      <c r="BS96" s="285"/>
      <c r="BT96" s="285"/>
      <c r="BU96" s="285"/>
      <c r="BV96" s="285"/>
      <c r="BW96" s="285"/>
      <c r="BX96" s="285"/>
      <c r="BY96" s="285"/>
      <c r="BZ96" s="285"/>
      <c r="CA96" s="285"/>
      <c r="CB96" s="285"/>
      <c r="CC96" s="285"/>
      <c r="CD96" s="285"/>
      <c r="CE96" s="285"/>
      <c r="CF96" s="285"/>
      <c r="CG96" s="285"/>
      <c r="CH96" s="285"/>
      <c r="CI96" s="285"/>
      <c r="CJ96" s="285"/>
      <c r="CK96" s="285"/>
      <c r="CL96" s="285"/>
      <c r="CM96" s="285"/>
      <c r="CN96" s="285"/>
      <c r="CO96" s="285"/>
    </row>
    <row r="97" spans="1:93" ht="20.100000000000001" customHeight="1">
      <c r="A97" s="103"/>
      <c r="B97" s="271">
        <v>32</v>
      </c>
      <c r="C97" s="126" t="s">
        <v>98</v>
      </c>
      <c r="D97" s="187" t="s">
        <v>93</v>
      </c>
      <c r="E97" s="126" t="s">
        <v>91</v>
      </c>
      <c r="F97" s="188">
        <v>28</v>
      </c>
      <c r="G97" s="188">
        <v>3000</v>
      </c>
      <c r="H97" s="130">
        <f t="shared" ref="H97:H106" si="2">F97*G97</f>
        <v>84000</v>
      </c>
      <c r="I97" s="103"/>
    </row>
    <row r="98" spans="1:93" ht="20.100000000000001" customHeight="1">
      <c r="A98" s="103"/>
      <c r="B98" s="213">
        <v>33</v>
      </c>
      <c r="C98" s="126" t="s">
        <v>99</v>
      </c>
      <c r="D98" s="187" t="s">
        <v>94</v>
      </c>
      <c r="E98" s="126" t="s">
        <v>91</v>
      </c>
      <c r="F98" s="188">
        <v>2</v>
      </c>
      <c r="G98" s="188">
        <v>16500</v>
      </c>
      <c r="H98" s="130">
        <f t="shared" si="2"/>
        <v>33000</v>
      </c>
      <c r="I98" s="103"/>
    </row>
    <row r="99" spans="1:93" ht="20.100000000000001" customHeight="1">
      <c r="A99" s="114"/>
      <c r="B99" s="125">
        <v>34</v>
      </c>
      <c r="C99" s="275" t="s">
        <v>100</v>
      </c>
      <c r="D99" s="187" t="s">
        <v>95</v>
      </c>
      <c r="E99" s="126" t="s">
        <v>42</v>
      </c>
      <c r="F99" s="188">
        <v>438.4</v>
      </c>
      <c r="G99" s="188">
        <v>223</v>
      </c>
      <c r="H99" s="130">
        <f t="shared" si="2"/>
        <v>97763.199999999997</v>
      </c>
      <c r="I99" s="103"/>
    </row>
    <row r="100" spans="1:93" s="233" customFormat="1" ht="27.6" customHeight="1">
      <c r="A100" s="232"/>
      <c r="B100" s="276"/>
      <c r="C100" s="268" t="s">
        <v>160</v>
      </c>
      <c r="D100" s="267" t="s">
        <v>207</v>
      </c>
      <c r="E100" s="228" t="s">
        <v>42</v>
      </c>
      <c r="F100" s="229">
        <v>109.92</v>
      </c>
      <c r="G100" s="230">
        <v>223</v>
      </c>
      <c r="H100" s="258">
        <f>F100*G100</f>
        <v>24512.16</v>
      </c>
      <c r="I100" s="269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5"/>
      <c r="AH100" s="285"/>
      <c r="AI100" s="285"/>
      <c r="AJ100" s="285"/>
      <c r="AK100" s="285"/>
      <c r="AL100" s="285"/>
      <c r="AM100" s="285"/>
      <c r="AN100" s="285"/>
      <c r="AO100" s="285"/>
      <c r="AP100" s="285"/>
      <c r="AQ100" s="285"/>
      <c r="AR100" s="285"/>
      <c r="AS100" s="285"/>
      <c r="AT100" s="285"/>
      <c r="AU100" s="285"/>
      <c r="AV100" s="285"/>
      <c r="AW100" s="285"/>
      <c r="AX100" s="285"/>
      <c r="AY100" s="285"/>
      <c r="AZ100" s="285"/>
      <c r="BA100" s="285"/>
      <c r="BB100" s="285"/>
      <c r="BC100" s="285"/>
      <c r="BD100" s="285"/>
      <c r="BE100" s="285"/>
      <c r="BF100" s="285"/>
      <c r="BG100" s="285"/>
      <c r="BH100" s="285"/>
      <c r="BI100" s="285"/>
      <c r="BJ100" s="285"/>
      <c r="BK100" s="285"/>
      <c r="BL100" s="285"/>
      <c r="BM100" s="285"/>
      <c r="BN100" s="285"/>
      <c r="BO100" s="285"/>
      <c r="BP100" s="285"/>
      <c r="BQ100" s="285"/>
      <c r="BR100" s="285"/>
      <c r="BS100" s="285"/>
      <c r="BT100" s="285"/>
      <c r="BU100" s="285"/>
      <c r="BV100" s="285"/>
      <c r="BW100" s="285"/>
      <c r="BX100" s="285"/>
      <c r="BY100" s="285"/>
      <c r="BZ100" s="285"/>
      <c r="CA100" s="285"/>
      <c r="CB100" s="285"/>
      <c r="CC100" s="285"/>
      <c r="CD100" s="285"/>
      <c r="CE100" s="285"/>
      <c r="CF100" s="285"/>
      <c r="CG100" s="285"/>
      <c r="CH100" s="285"/>
      <c r="CI100" s="285"/>
      <c r="CJ100" s="285"/>
      <c r="CK100" s="285"/>
      <c r="CL100" s="285"/>
      <c r="CM100" s="285"/>
      <c r="CN100" s="285"/>
      <c r="CO100" s="285"/>
    </row>
    <row r="101" spans="1:93" ht="20.100000000000001" customHeight="1">
      <c r="A101" s="103"/>
      <c r="B101" s="125">
        <v>35</v>
      </c>
      <c r="C101" s="126" t="s">
        <v>101</v>
      </c>
      <c r="D101" s="187" t="s">
        <v>96</v>
      </c>
      <c r="E101" s="126" t="s">
        <v>64</v>
      </c>
      <c r="F101" s="128">
        <v>1</v>
      </c>
      <c r="G101" s="188">
        <v>89500</v>
      </c>
      <c r="H101" s="130">
        <f t="shared" si="2"/>
        <v>89500</v>
      </c>
      <c r="I101" s="103"/>
    </row>
    <row r="102" spans="1:93" ht="16.2" customHeight="1">
      <c r="A102" s="103"/>
      <c r="B102" s="125">
        <v>36</v>
      </c>
      <c r="C102" s="126" t="s">
        <v>102</v>
      </c>
      <c r="D102" s="187" t="s">
        <v>107</v>
      </c>
      <c r="E102" s="126" t="s">
        <v>91</v>
      </c>
      <c r="F102" s="188">
        <v>8</v>
      </c>
      <c r="G102" s="188">
        <v>16000</v>
      </c>
      <c r="H102" s="130">
        <f>F102*G102</f>
        <v>128000</v>
      </c>
      <c r="I102" s="103"/>
    </row>
    <row r="103" spans="1:93" ht="16.2" customHeight="1">
      <c r="A103" s="103"/>
      <c r="B103" s="125">
        <v>37</v>
      </c>
      <c r="C103" s="126" t="s">
        <v>103</v>
      </c>
      <c r="D103" s="187" t="s">
        <v>108</v>
      </c>
      <c r="E103" s="126" t="s">
        <v>91</v>
      </c>
      <c r="F103" s="188">
        <v>4</v>
      </c>
      <c r="G103" s="188">
        <v>31650</v>
      </c>
      <c r="H103" s="130">
        <f t="shared" si="2"/>
        <v>126600</v>
      </c>
      <c r="I103" s="103"/>
    </row>
    <row r="104" spans="1:93" ht="19.5" customHeight="1">
      <c r="B104" s="125">
        <v>38</v>
      </c>
      <c r="C104" s="126" t="s">
        <v>104</v>
      </c>
      <c r="D104" s="187" t="s">
        <v>109</v>
      </c>
      <c r="E104" s="126" t="s">
        <v>91</v>
      </c>
      <c r="F104" s="188">
        <v>4</v>
      </c>
      <c r="G104" s="188">
        <v>3100</v>
      </c>
      <c r="H104" s="130">
        <f t="shared" si="2"/>
        <v>12400</v>
      </c>
    </row>
    <row r="105" spans="1:93" ht="19.5" customHeight="1">
      <c r="B105" s="125">
        <v>39</v>
      </c>
      <c r="C105" s="126" t="s">
        <v>105</v>
      </c>
      <c r="D105" s="187" t="s">
        <v>110</v>
      </c>
      <c r="E105" s="126" t="s">
        <v>91</v>
      </c>
      <c r="F105" s="188">
        <v>4</v>
      </c>
      <c r="G105" s="188">
        <v>460</v>
      </c>
      <c r="H105" s="130">
        <f t="shared" si="2"/>
        <v>1840</v>
      </c>
    </row>
    <row r="106" spans="1:93" ht="15.75" customHeight="1">
      <c r="B106" s="125">
        <v>40</v>
      </c>
      <c r="C106" s="126" t="s">
        <v>106</v>
      </c>
      <c r="D106" s="187" t="s">
        <v>112</v>
      </c>
      <c r="E106" s="126" t="s">
        <v>64</v>
      </c>
      <c r="F106" s="128">
        <v>1</v>
      </c>
      <c r="G106" s="188">
        <v>64962</v>
      </c>
      <c r="H106" s="130">
        <f t="shared" si="2"/>
        <v>64962</v>
      </c>
    </row>
    <row r="107" spans="1:93" ht="16.5" customHeight="1">
      <c r="B107" s="125">
        <v>41</v>
      </c>
      <c r="C107" s="126" t="s">
        <v>111</v>
      </c>
      <c r="D107" s="187" t="s">
        <v>113</v>
      </c>
      <c r="E107" s="126" t="s">
        <v>64</v>
      </c>
      <c r="F107" s="128">
        <v>1</v>
      </c>
      <c r="G107" s="188">
        <v>7500</v>
      </c>
      <c r="H107" s="130">
        <f t="shared" ref="H107" si="3">F107*G107</f>
        <v>7500</v>
      </c>
    </row>
    <row r="108" spans="1:93" ht="16.5" customHeight="1" thickBot="1">
      <c r="B108" s="159"/>
      <c r="C108" s="160"/>
      <c r="D108" s="295"/>
      <c r="E108" s="160"/>
      <c r="F108" s="162"/>
      <c r="G108" s="296"/>
      <c r="H108" s="164"/>
    </row>
    <row r="109" spans="1:93" ht="16.5" customHeight="1" thickBot="1">
      <c r="B109" s="114"/>
      <c r="C109" s="115"/>
      <c r="D109" s="204"/>
      <c r="E109" s="115"/>
      <c r="F109" s="117"/>
      <c r="G109" s="205"/>
      <c r="H109" s="118"/>
    </row>
    <row r="110" spans="1:93" s="277" customFormat="1" ht="21.6" customHeight="1">
      <c r="B110" s="297"/>
      <c r="C110" s="298">
        <v>10</v>
      </c>
      <c r="D110" s="299" t="s">
        <v>155</v>
      </c>
      <c r="E110" s="198"/>
      <c r="F110" s="300"/>
      <c r="G110" s="301"/>
      <c r="H110" s="203">
        <f>SUM(H111:H114)</f>
        <v>21900</v>
      </c>
    </row>
    <row r="111" spans="1:93" ht="19.95" customHeight="1">
      <c r="B111" s="288">
        <v>50</v>
      </c>
      <c r="C111" s="289" t="s">
        <v>149</v>
      </c>
      <c r="D111" s="290" t="s">
        <v>150</v>
      </c>
      <c r="E111" s="291" t="s">
        <v>44</v>
      </c>
      <c r="F111" s="292">
        <v>5</v>
      </c>
      <c r="G111" s="293">
        <v>800</v>
      </c>
      <c r="H111" s="294">
        <f>F111*G111</f>
        <v>4000</v>
      </c>
    </row>
    <row r="112" spans="1:93" ht="19.95" customHeight="1">
      <c r="B112" s="206">
        <v>51</v>
      </c>
      <c r="C112" s="207" t="s">
        <v>151</v>
      </c>
      <c r="D112" s="208" t="s">
        <v>152</v>
      </c>
      <c r="E112" s="209" t="s">
        <v>42</v>
      </c>
      <c r="F112" s="210">
        <v>20</v>
      </c>
      <c r="G112" s="211">
        <v>350</v>
      </c>
      <c r="H112" s="212">
        <f>F112*G112</f>
        <v>7000</v>
      </c>
    </row>
    <row r="113" spans="2:93" ht="18.600000000000001" customHeight="1">
      <c r="B113" s="246">
        <v>52</v>
      </c>
      <c r="C113" s="207" t="s">
        <v>153</v>
      </c>
      <c r="D113" s="208" t="s">
        <v>154</v>
      </c>
      <c r="E113" s="207" t="s">
        <v>42</v>
      </c>
      <c r="F113" s="247">
        <v>20</v>
      </c>
      <c r="G113" s="248">
        <v>450</v>
      </c>
      <c r="H113" s="212">
        <f>F113*G113</f>
        <v>9000</v>
      </c>
    </row>
    <row r="114" spans="2:93" s="226" customFormat="1" ht="18.600000000000001" customHeight="1" thickBot="1">
      <c r="B114" s="241"/>
      <c r="C114" s="242" t="s">
        <v>163</v>
      </c>
      <c r="D114" s="250" t="s">
        <v>164</v>
      </c>
      <c r="E114" s="242" t="s">
        <v>159</v>
      </c>
      <c r="F114" s="243">
        <v>1</v>
      </c>
      <c r="G114" s="244">
        <v>1900</v>
      </c>
      <c r="H114" s="245">
        <f>F114*G114</f>
        <v>1900</v>
      </c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  <c r="AJ114" s="278"/>
      <c r="AK114" s="278"/>
      <c r="AL114" s="278"/>
      <c r="AM114" s="278"/>
      <c r="AN114" s="278"/>
      <c r="AO114" s="278"/>
      <c r="AP114" s="278"/>
      <c r="AQ114" s="278"/>
      <c r="AR114" s="278"/>
      <c r="AS114" s="278"/>
      <c r="AT114" s="278"/>
      <c r="AU114" s="278"/>
      <c r="AV114" s="278"/>
      <c r="AW114" s="278"/>
      <c r="AX114" s="278"/>
      <c r="AY114" s="278"/>
      <c r="AZ114" s="278"/>
      <c r="BA114" s="278"/>
      <c r="BB114" s="278"/>
      <c r="BC114" s="278"/>
      <c r="BD114" s="278"/>
      <c r="BE114" s="278"/>
      <c r="BF114" s="278"/>
      <c r="BG114" s="278"/>
      <c r="BH114" s="278"/>
      <c r="BI114" s="278"/>
      <c r="BJ114" s="278"/>
      <c r="BK114" s="278"/>
      <c r="BL114" s="278"/>
      <c r="BM114" s="278"/>
      <c r="BN114" s="278"/>
      <c r="BO114" s="278"/>
      <c r="BP114" s="278"/>
      <c r="BQ114" s="278"/>
      <c r="BR114" s="278"/>
      <c r="BS114" s="278"/>
      <c r="BT114" s="278"/>
      <c r="BU114" s="278"/>
      <c r="BV114" s="278"/>
      <c r="BW114" s="278"/>
      <c r="BX114" s="278"/>
      <c r="BY114" s="278"/>
      <c r="BZ114" s="278"/>
      <c r="CA114" s="278"/>
      <c r="CB114" s="278"/>
      <c r="CC114" s="278"/>
      <c r="CD114" s="278"/>
      <c r="CE114" s="278"/>
      <c r="CF114" s="278"/>
      <c r="CG114" s="278"/>
      <c r="CH114" s="278"/>
      <c r="CI114" s="278"/>
      <c r="CJ114" s="278"/>
      <c r="CK114" s="278"/>
      <c r="CL114" s="278"/>
      <c r="CM114" s="278"/>
      <c r="CN114" s="278"/>
      <c r="CO114" s="278"/>
    </row>
    <row r="115" spans="2:93" ht="12" customHeight="1" thickBot="1">
      <c r="B115" s="189"/>
      <c r="C115" s="190"/>
      <c r="D115" s="190"/>
      <c r="E115" s="190"/>
      <c r="F115" s="191"/>
      <c r="G115" s="192"/>
      <c r="H115" s="192"/>
    </row>
    <row r="116" spans="2:93" ht="21.6" customHeight="1">
      <c r="B116" s="153"/>
      <c r="C116" s="120">
        <v>11</v>
      </c>
      <c r="D116" s="121" t="s">
        <v>34</v>
      </c>
      <c r="E116" s="120"/>
      <c r="F116" s="122"/>
      <c r="G116" s="123"/>
      <c r="H116" s="124">
        <f>H118+H117</f>
        <v>41500</v>
      </c>
    </row>
    <row r="117" spans="2:93" ht="21.6" customHeight="1">
      <c r="B117" s="125">
        <v>53</v>
      </c>
      <c r="C117" s="126" t="s">
        <v>90</v>
      </c>
      <c r="D117" s="127" t="s">
        <v>145</v>
      </c>
      <c r="E117" s="126" t="s">
        <v>64</v>
      </c>
      <c r="F117" s="128">
        <v>1</v>
      </c>
      <c r="G117" s="129">
        <v>22000</v>
      </c>
      <c r="H117" s="130">
        <f>F117*G117</f>
        <v>22000</v>
      </c>
    </row>
    <row r="118" spans="2:93" s="226" customFormat="1" ht="21.6" customHeight="1" thickBot="1">
      <c r="B118" s="241"/>
      <c r="C118" s="242" t="s">
        <v>194</v>
      </c>
      <c r="D118" s="250" t="s">
        <v>195</v>
      </c>
      <c r="E118" s="242" t="s">
        <v>64</v>
      </c>
      <c r="F118" s="243">
        <v>1</v>
      </c>
      <c r="G118" s="251">
        <v>19500</v>
      </c>
      <c r="H118" s="245">
        <f>F118*G118</f>
        <v>19500</v>
      </c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  <c r="AI118" s="278"/>
      <c r="AJ118" s="278"/>
      <c r="AK118" s="278"/>
      <c r="AL118" s="278"/>
      <c r="AM118" s="278"/>
      <c r="AN118" s="278"/>
      <c r="AO118" s="278"/>
      <c r="AP118" s="278"/>
      <c r="AQ118" s="278"/>
      <c r="AR118" s="278"/>
      <c r="AS118" s="278"/>
      <c r="AT118" s="278"/>
      <c r="AU118" s="278"/>
      <c r="AV118" s="278"/>
      <c r="AW118" s="278"/>
      <c r="AX118" s="278"/>
      <c r="AY118" s="278"/>
      <c r="AZ118" s="278"/>
      <c r="BA118" s="278"/>
      <c r="BB118" s="278"/>
      <c r="BC118" s="278"/>
      <c r="BD118" s="278"/>
      <c r="BE118" s="278"/>
      <c r="BF118" s="278"/>
      <c r="BG118" s="278"/>
      <c r="BH118" s="278"/>
      <c r="BI118" s="278"/>
      <c r="BJ118" s="278"/>
      <c r="BK118" s="278"/>
      <c r="BL118" s="278"/>
      <c r="BM118" s="278"/>
      <c r="BN118" s="278"/>
      <c r="BO118" s="278"/>
      <c r="BP118" s="278"/>
      <c r="BQ118" s="278"/>
      <c r="BR118" s="278"/>
      <c r="BS118" s="278"/>
      <c r="BT118" s="278"/>
      <c r="BU118" s="278"/>
      <c r="BV118" s="278"/>
      <c r="BW118" s="278"/>
      <c r="BX118" s="278"/>
      <c r="BY118" s="278"/>
      <c r="BZ118" s="278"/>
      <c r="CA118" s="278"/>
      <c r="CB118" s="278"/>
      <c r="CC118" s="278"/>
      <c r="CD118" s="278"/>
      <c r="CE118" s="278"/>
      <c r="CF118" s="278"/>
      <c r="CG118" s="278"/>
      <c r="CH118" s="278"/>
      <c r="CI118" s="278"/>
      <c r="CJ118" s="278"/>
      <c r="CK118" s="278"/>
      <c r="CL118" s="278"/>
      <c r="CM118" s="278"/>
      <c r="CN118" s="278"/>
      <c r="CO118" s="278"/>
    </row>
    <row r="119" spans="2:93" ht="21.6" customHeight="1">
      <c r="B119" s="114"/>
      <c r="C119" s="115"/>
      <c r="D119" s="116"/>
      <c r="E119" s="115"/>
      <c r="F119" s="117"/>
      <c r="G119" s="118"/>
      <c r="H119" s="118"/>
    </row>
    <row r="120" spans="2:93" ht="13.35" customHeight="1">
      <c r="G120" s="194" t="s">
        <v>116</v>
      </c>
      <c r="H120" s="195">
        <f>H116+H94+H85+H71+H58+H37+H34+H16+H10+H110</f>
        <v>3701392.76</v>
      </c>
    </row>
    <row r="121" spans="2:93" ht="21.6" customHeight="1">
      <c r="F121" s="193"/>
    </row>
    <row r="122" spans="2:93" ht="21" customHeight="1"/>
    <row r="125" spans="2:93" ht="22.5" customHeight="1">
      <c r="D125" s="287"/>
      <c r="H125" s="195"/>
      <c r="J125" s="195"/>
    </row>
    <row r="126" spans="2:93" ht="22.5" customHeight="1">
      <c r="D126" s="287"/>
      <c r="H126" s="195"/>
      <c r="J126" s="195"/>
    </row>
    <row r="127" spans="2:93" ht="22.5" customHeight="1">
      <c r="D127" s="287"/>
      <c r="H127" s="195"/>
      <c r="J127" s="195"/>
    </row>
    <row r="128" spans="2:93" ht="22.5" customHeight="1">
      <c r="D128" s="287"/>
    </row>
    <row r="129" spans="4:6" ht="22.5" customHeight="1">
      <c r="D129" s="287"/>
    </row>
    <row r="130" spans="4:6" ht="22.5" customHeight="1"/>
    <row r="131" spans="4:6" ht="22.5" customHeight="1"/>
    <row r="132" spans="4:6" ht="22.5" customHeight="1"/>
    <row r="133" spans="4:6" ht="22.5" customHeight="1"/>
    <row r="134" spans="4:6" ht="9.75" customHeight="1">
      <c r="F134"/>
    </row>
  </sheetData>
  <phoneticPr fontId="0" type="noConversion"/>
  <pageMargins left="0.39370078740157483" right="0.39370078740157483" top="0.59055118110236227" bottom="0.59055118110236227" header="0" footer="0"/>
  <pageSetup paperSize="9" fitToHeight="100" orientation="landscape" horizontalDpi="360" verticalDpi="360" r:id="rId1"/>
  <headerFooter alignWithMargins="0"/>
  <ignoredErrors>
    <ignoredError sqref="F17 F19 F21 F23 F29 F31 H17 H19 H21 H23 H29 H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 Krycí list rozpočtu</vt:lpstr>
      <vt:lpstr>2. Rozpočet s výkazem výměr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Mistostarosta</cp:lastModifiedBy>
  <cp:lastPrinted>2018-06-28T15:07:40Z</cp:lastPrinted>
  <dcterms:created xsi:type="dcterms:W3CDTF">2010-04-16T08:44:03Z</dcterms:created>
  <dcterms:modified xsi:type="dcterms:W3CDTF">2023-03-01T14:10:20Z</dcterms:modified>
</cp:coreProperties>
</file>