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ÚČETNÍ\2026\"/>
    </mc:Choice>
  </mc:AlternateContent>
  <xr:revisionPtr revIDLastSave="0" documentId="13_ncr:1_{55F30F47-DC06-4E5C-A7F9-7F6E05BA3D0C}" xr6:coauthVersionLast="47" xr6:coauthVersionMax="47" xr10:uidLastSave="{00000000-0000-0000-0000-000000000000}"/>
  <bookViews>
    <workbookView xWindow="-120" yWindow="-120" windowWidth="29040" windowHeight="15720" xr2:uid="{EC5B6556-599E-491D-984B-848D337D0989}"/>
  </bookViews>
  <sheets>
    <sheet name="Pro obec" sheetId="3" r:id="rId1"/>
  </sheets>
  <definedNames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6" i="3" l="1"/>
  <c r="K34" i="3"/>
  <c r="K32" i="3"/>
  <c r="H7" i="3" l="1"/>
  <c r="J7" i="3" s="1"/>
  <c r="K7" i="3" s="1"/>
  <c r="H8" i="3"/>
  <c r="H9" i="3"/>
  <c r="H10" i="3"/>
  <c r="H12" i="3"/>
  <c r="H13" i="3"/>
  <c r="H14" i="3"/>
  <c r="H15" i="3"/>
  <c r="H16" i="3"/>
  <c r="H17" i="3"/>
  <c r="H18" i="3"/>
  <c r="H19" i="3"/>
  <c r="H20" i="3"/>
  <c r="J20" i="3" s="1"/>
  <c r="K20" i="3" s="1"/>
  <c r="H21" i="3"/>
  <c r="H22" i="3"/>
  <c r="H23" i="3"/>
  <c r="H24" i="3"/>
  <c r="H25" i="3"/>
  <c r="H6" i="3"/>
  <c r="J8" i="3"/>
  <c r="K8" i="3" s="1"/>
  <c r="J11" i="3"/>
  <c r="K11" i="3" s="1"/>
  <c r="J13" i="3"/>
  <c r="K13" i="3" s="1"/>
  <c r="J24" i="3"/>
  <c r="K24" i="3" s="1"/>
  <c r="J25" i="3"/>
  <c r="K25" i="3" s="1"/>
  <c r="J6" i="3"/>
  <c r="K6" i="3" s="1"/>
  <c r="I7" i="3"/>
  <c r="I8" i="3"/>
  <c r="I9" i="3"/>
  <c r="I10" i="3"/>
  <c r="I12" i="3"/>
  <c r="J12" i="3" s="1"/>
  <c r="K12" i="3" s="1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6" i="3"/>
  <c r="G26" i="3"/>
  <c r="H26" i="3" s="1"/>
  <c r="B26" i="3"/>
  <c r="D26" i="3" s="1"/>
  <c r="D25" i="3"/>
  <c r="C25" i="3"/>
  <c r="D24" i="3"/>
  <c r="C24" i="3"/>
  <c r="D23" i="3"/>
  <c r="C23" i="3"/>
  <c r="D22" i="3"/>
  <c r="C22" i="3"/>
  <c r="D21" i="3"/>
  <c r="C21" i="3"/>
  <c r="D20" i="3"/>
  <c r="C20" i="3"/>
  <c r="E20" i="3" s="1"/>
  <c r="D19" i="3"/>
  <c r="C19" i="3"/>
  <c r="E19" i="3" s="1"/>
  <c r="D18" i="3"/>
  <c r="C18" i="3"/>
  <c r="D17" i="3"/>
  <c r="C17" i="3"/>
  <c r="D16" i="3"/>
  <c r="C16" i="3"/>
  <c r="D15" i="3"/>
  <c r="C15" i="3"/>
  <c r="D14" i="3"/>
  <c r="C14" i="3"/>
  <c r="E14" i="3" s="1"/>
  <c r="D13" i="3"/>
  <c r="C13" i="3"/>
  <c r="D12" i="3"/>
  <c r="C12" i="3"/>
  <c r="E11" i="3"/>
  <c r="F11" i="3" s="1"/>
  <c r="D10" i="3"/>
  <c r="C10" i="3"/>
  <c r="D9" i="3"/>
  <c r="C9" i="3"/>
  <c r="D8" i="3"/>
  <c r="C8" i="3"/>
  <c r="D7" i="3"/>
  <c r="C7" i="3"/>
  <c r="E7" i="3" s="1"/>
  <c r="D6" i="3"/>
  <c r="C6" i="3"/>
  <c r="J9" i="3" l="1"/>
  <c r="K9" i="3" s="1"/>
  <c r="J23" i="3"/>
  <c r="K23" i="3" s="1"/>
  <c r="J10" i="3"/>
  <c r="K10" i="3" s="1"/>
  <c r="J22" i="3"/>
  <c r="K22" i="3" s="1"/>
  <c r="J21" i="3"/>
  <c r="K21" i="3" s="1"/>
  <c r="J19" i="3"/>
  <c r="K19" i="3" s="1"/>
  <c r="I26" i="3"/>
  <c r="J26" i="3" s="1"/>
  <c r="K26" i="3" s="1"/>
  <c r="J18" i="3"/>
  <c r="K18" i="3" s="1"/>
  <c r="E16" i="3"/>
  <c r="F16" i="3" s="1"/>
  <c r="E22" i="3"/>
  <c r="F22" i="3" s="1"/>
  <c r="J17" i="3"/>
  <c r="K17" i="3" s="1"/>
  <c r="J16" i="3"/>
  <c r="K16" i="3" s="1"/>
  <c r="J15" i="3"/>
  <c r="K15" i="3" s="1"/>
  <c r="J14" i="3"/>
  <c r="K14" i="3" s="1"/>
  <c r="E23" i="3"/>
  <c r="F23" i="3" s="1"/>
  <c r="E12" i="3"/>
  <c r="F12" i="3" s="1"/>
  <c r="E18" i="3"/>
  <c r="F18" i="3" s="1"/>
  <c r="E24" i="3"/>
  <c r="F24" i="3" s="1"/>
  <c r="E8" i="3"/>
  <c r="F8" i="3" s="1"/>
  <c r="E15" i="3"/>
  <c r="F15" i="3" s="1"/>
  <c r="E9" i="3"/>
  <c r="F9" i="3" s="1"/>
  <c r="E13" i="3"/>
  <c r="F13" i="3" s="1"/>
  <c r="E21" i="3"/>
  <c r="F21" i="3" s="1"/>
  <c r="E6" i="3"/>
  <c r="F6" i="3" s="1"/>
  <c r="E17" i="3"/>
  <c r="F17" i="3" s="1"/>
  <c r="E10" i="3"/>
  <c r="E25" i="3"/>
  <c r="F25" i="3" s="1"/>
  <c r="F14" i="3"/>
  <c r="F19" i="3"/>
  <c r="F20" i="3"/>
  <c r="F7" i="3"/>
  <c r="C26" i="3"/>
  <c r="E26" i="3" s="1"/>
  <c r="F10" i="3" l="1"/>
  <c r="F26" i="3"/>
  <c r="K27" i="3" s="1"/>
</calcChain>
</file>

<file path=xl/sharedStrings.xml><?xml version="1.0" encoding="utf-8"?>
<sst xmlns="http://schemas.openxmlformats.org/spreadsheetml/2006/main" count="50" uniqueCount="41">
  <si>
    <t>tarifní+ON+vedení</t>
  </si>
  <si>
    <t>soc,zdrav,FKSP</t>
  </si>
  <si>
    <t>zákonné</t>
  </si>
  <si>
    <t>součet</t>
  </si>
  <si>
    <t>školník ZŠ, údržbář, topič</t>
  </si>
  <si>
    <t>uklízeč ZŠ (3.patro)</t>
  </si>
  <si>
    <t>uklízečka ZŠ (2.patro, ŠJ, vedení)</t>
  </si>
  <si>
    <t>uklízečka ZŠ (1.patro, ŠD, GKS, tělocvična)</t>
  </si>
  <si>
    <t>vedoucí hospodářka školy</t>
  </si>
  <si>
    <t xml:space="preserve">DPP - dovoz obědů </t>
  </si>
  <si>
    <t>školnice MŠ</t>
  </si>
  <si>
    <t>uklízečka MŠ</t>
  </si>
  <si>
    <t>výdej stravy</t>
  </si>
  <si>
    <t>chůva MŠ dolní</t>
  </si>
  <si>
    <t>školní asistent MŠ školní</t>
  </si>
  <si>
    <t xml:space="preserve">vedoucí školní jdelny </t>
  </si>
  <si>
    <t xml:space="preserve">vedoucí kuchařka </t>
  </si>
  <si>
    <t>kuchařka školní jídelny</t>
  </si>
  <si>
    <t>pomocná kuchařka</t>
  </si>
  <si>
    <t>rok 2026</t>
  </si>
  <si>
    <t xml:space="preserve">profese </t>
  </si>
  <si>
    <t>3x</t>
  </si>
  <si>
    <t>1-3/2026</t>
  </si>
  <si>
    <t>4-12/2026</t>
  </si>
  <si>
    <t xml:space="preserve">podklad pro schválený  rozpočet  2026 </t>
  </si>
  <si>
    <t xml:space="preserve">Podklad pro navýšení rozpočtu 2026 </t>
  </si>
  <si>
    <t>Měsíční platová inventura 1 - 3 / 2026</t>
  </si>
  <si>
    <t>9x</t>
  </si>
  <si>
    <t>CELKEM</t>
  </si>
  <si>
    <t>Měsíční platová inventura 4 - 12 / 2026</t>
  </si>
  <si>
    <t>CELKEM ROK 2026 (pouze mzdy)</t>
  </si>
  <si>
    <t>Prémie 2023</t>
  </si>
  <si>
    <t>Prémie 2024</t>
  </si>
  <si>
    <t>Premie 2025</t>
  </si>
  <si>
    <t>průměr za 3 roky</t>
  </si>
  <si>
    <t>Schválený rozpočet na 2026 (11 měsíců)</t>
  </si>
  <si>
    <t xml:space="preserve">Rozdíl </t>
  </si>
  <si>
    <t xml:space="preserve">Plán na prémie </t>
  </si>
  <si>
    <t>Požadavek pro ZŘIZOVATELE - navýšení rozpočtu</t>
  </si>
  <si>
    <t>Nový plán po navýšení od 4/2026 (12 měsíců)</t>
  </si>
  <si>
    <t>Rozpočet na nepedagogické pracovníky na rok 2026 (12 měsíců)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</si>
</sst>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K_č_-;\-* #,##0.00\ _K_č_-;_-* &quot;-&quot;??\ _K_č_-;_-@_-"/>
    <numFmt numFmtId="165" formatCode="#,##0_ ;\-#,##0\ "/>
    <numFmt numFmtId="166" formatCode="#,##0.00_ ;\-#,##0.00\ "/>
  </numFmts>
  <fonts count="2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8"/>
      <color theme="0"/>
      <name val="Aptos Narrow"/>
      <family val="2"/>
      <charset val="238"/>
      <scheme val="minor"/>
    </font>
    <font>
      <sz val="8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49">
    <xf numFmtId="0" fontId="0" fillId="0" borderId="0" xfId="0"/>
    <xf numFmtId="49" fontId="18" fillId="0" borderId="0" xfId="0" applyNumberFormat="1" applyFont="1"/>
    <xf numFmtId="49" fontId="18" fillId="0" borderId="10" xfId="0" applyNumberFormat="1" applyFont="1" applyBorder="1"/>
    <xf numFmtId="2" fontId="19" fillId="35" borderId="15" xfId="0" applyNumberFormat="1" applyFont="1" applyFill="1" applyBorder="1"/>
    <xf numFmtId="0" fontId="19" fillId="35" borderId="15" xfId="0" applyFont="1" applyFill="1" applyBorder="1" applyAlignment="1">
      <alignment horizontal="center"/>
    </xf>
    <xf numFmtId="0" fontId="19" fillId="35" borderId="16" xfId="0" applyFont="1" applyFill="1" applyBorder="1" applyAlignment="1">
      <alignment horizontal="center"/>
    </xf>
    <xf numFmtId="0" fontId="0" fillId="34" borderId="0" xfId="0" applyFill="1"/>
    <xf numFmtId="49" fontId="18" fillId="0" borderId="17" xfId="0" applyNumberFormat="1" applyFont="1" applyBorder="1"/>
    <xf numFmtId="49" fontId="18" fillId="0" borderId="18" xfId="0" applyNumberFormat="1" applyFont="1" applyBorder="1"/>
    <xf numFmtId="49" fontId="20" fillId="0" borderId="18" xfId="0" applyNumberFormat="1" applyFont="1" applyBorder="1"/>
    <xf numFmtId="0" fontId="0" fillId="38" borderId="0" xfId="0" applyFill="1"/>
    <xf numFmtId="0" fontId="22" fillId="0" borderId="0" xfId="0" applyFont="1"/>
    <xf numFmtId="0" fontId="0" fillId="36" borderId="0" xfId="0" applyFill="1"/>
    <xf numFmtId="0" fontId="0" fillId="0" borderId="20" xfId="0" applyBorder="1"/>
    <xf numFmtId="0" fontId="0" fillId="0" borderId="21" xfId="0" applyBorder="1"/>
    <xf numFmtId="49" fontId="21" fillId="37" borderId="19" xfId="0" applyNumberFormat="1" applyFont="1" applyFill="1" applyBorder="1"/>
    <xf numFmtId="43" fontId="18" fillId="33" borderId="10" xfId="42" applyFont="1" applyFill="1" applyBorder="1"/>
    <xf numFmtId="0" fontId="21" fillId="39" borderId="26" xfId="0" applyFont="1" applyFill="1" applyBorder="1" applyAlignment="1">
      <alignment horizontal="center"/>
    </xf>
    <xf numFmtId="49" fontId="21" fillId="39" borderId="25" xfId="0" applyNumberFormat="1" applyFont="1" applyFill="1" applyBorder="1" applyAlignment="1">
      <alignment horizontal="center"/>
    </xf>
    <xf numFmtId="0" fontId="21" fillId="39" borderId="23" xfId="0" applyFont="1" applyFill="1" applyBorder="1" applyAlignment="1">
      <alignment horizontal="center"/>
    </xf>
    <xf numFmtId="43" fontId="18" fillId="33" borderId="14" xfId="42" applyFont="1" applyFill="1" applyBorder="1"/>
    <xf numFmtId="43" fontId="18" fillId="33" borderId="27" xfId="42" applyFont="1" applyFill="1" applyBorder="1"/>
    <xf numFmtId="43" fontId="18" fillId="33" borderId="28" xfId="42" applyFont="1" applyFill="1" applyBorder="1"/>
    <xf numFmtId="43" fontId="21" fillId="39" borderId="27" xfId="42" applyFont="1" applyFill="1" applyBorder="1"/>
    <xf numFmtId="43" fontId="21" fillId="39" borderId="29" xfId="42" applyFont="1" applyFill="1" applyBorder="1"/>
    <xf numFmtId="164" fontId="0" fillId="0" borderId="0" xfId="0" applyNumberFormat="1"/>
    <xf numFmtId="166" fontId="18" fillId="33" borderId="10" xfId="42" applyNumberFormat="1" applyFont="1" applyFill="1" applyBorder="1"/>
    <xf numFmtId="165" fontId="21" fillId="39" borderId="18" xfId="42" applyNumberFormat="1" applyFont="1" applyFill="1" applyBorder="1"/>
    <xf numFmtId="165" fontId="21" fillId="39" borderId="23" xfId="42" applyNumberFormat="1" applyFont="1" applyFill="1" applyBorder="1"/>
    <xf numFmtId="49" fontId="18" fillId="0" borderId="14" xfId="0" applyNumberFormat="1" applyFont="1" applyBorder="1"/>
    <xf numFmtId="49" fontId="18" fillId="0" borderId="19" xfId="0" applyNumberFormat="1" applyFont="1" applyBorder="1"/>
    <xf numFmtId="43" fontId="18" fillId="33" borderId="29" xfId="42" applyFont="1" applyFill="1" applyBorder="1"/>
    <xf numFmtId="43" fontId="18" fillId="33" borderId="30" xfId="42" applyFont="1" applyFill="1" applyBorder="1"/>
    <xf numFmtId="43" fontId="0" fillId="0" borderId="21" xfId="42" applyFont="1" applyBorder="1"/>
    <xf numFmtId="43" fontId="0" fillId="0" borderId="22" xfId="42" applyFont="1" applyBorder="1" applyAlignment="1">
      <alignment horizontal="right"/>
    </xf>
    <xf numFmtId="0" fontId="0" fillId="0" borderId="31" xfId="0" applyBorder="1"/>
    <xf numFmtId="43" fontId="0" fillId="0" borderId="24" xfId="42" applyFont="1" applyBorder="1" applyAlignment="1">
      <alignment horizontal="right"/>
    </xf>
    <xf numFmtId="43" fontId="0" fillId="0" borderId="24" xfId="42" applyFont="1" applyBorder="1"/>
    <xf numFmtId="0" fontId="24" fillId="0" borderId="32" xfId="0" applyFont="1" applyBorder="1"/>
    <xf numFmtId="0" fontId="24" fillId="0" borderId="33" xfId="0" applyFont="1" applyBorder="1"/>
    <xf numFmtId="43" fontId="24" fillId="0" borderId="34" xfId="0" applyNumberFormat="1" applyFont="1" applyBorder="1"/>
    <xf numFmtId="0" fontId="23" fillId="33" borderId="11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5" xfId="0" applyBorder="1"/>
    <xf numFmtId="0" fontId="0" fillId="0" borderId="36" xfId="0" applyBorder="1"/>
    <xf numFmtId="43" fontId="0" fillId="0" borderId="37" xfId="42" applyFont="1" applyBorder="1"/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Čárka" xfId="42" builtinId="3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4F53C-03FA-43CE-B7B0-50F3A1DA152E}">
  <dimension ref="A1:N36"/>
  <sheetViews>
    <sheetView tabSelected="1" topLeftCell="A8" workbookViewId="0">
      <selection activeCell="Q29" sqref="Q29"/>
    </sheetView>
  </sheetViews>
  <sheetFormatPr defaultRowHeight="15" x14ac:dyDescent="0.25"/>
  <cols>
    <col min="1" max="1" width="33.5703125" customWidth="1"/>
    <col min="2" max="2" width="17.42578125" customWidth="1"/>
    <col min="3" max="3" width="17.140625" customWidth="1"/>
    <col min="4" max="4" width="8.42578125" customWidth="1"/>
    <col min="6" max="6" width="14.7109375" customWidth="1"/>
    <col min="7" max="7" width="13.85546875" customWidth="1"/>
    <col min="8" max="8" width="14.140625" customWidth="1"/>
    <col min="9" max="9" width="11.140625" customWidth="1"/>
    <col min="10" max="10" width="12.85546875" customWidth="1"/>
    <col min="11" max="11" width="17.140625" customWidth="1"/>
    <col min="12" max="12" width="7" customWidth="1"/>
    <col min="13" max="13" width="12.7109375" customWidth="1"/>
    <col min="14" max="14" width="14.140625" bestFit="1" customWidth="1"/>
  </cols>
  <sheetData>
    <row r="1" spans="1:14" ht="21" x14ac:dyDescent="0.35">
      <c r="A1" s="11" t="s">
        <v>25</v>
      </c>
    </row>
    <row r="3" spans="1:14" ht="15.75" thickBot="1" x14ac:dyDescent="0.3">
      <c r="A3" s="12" t="s">
        <v>19</v>
      </c>
      <c r="B3" s="6" t="s">
        <v>24</v>
      </c>
      <c r="C3" s="6"/>
      <c r="D3" s="6"/>
      <c r="E3" s="6"/>
    </row>
    <row r="4" spans="1:14" ht="15.75" thickBot="1" x14ac:dyDescent="0.3">
      <c r="A4" s="41" t="s">
        <v>26</v>
      </c>
      <c r="B4" s="42"/>
      <c r="C4" s="42"/>
      <c r="D4" s="42"/>
      <c r="E4" s="43"/>
      <c r="F4" s="17" t="s">
        <v>21</v>
      </c>
      <c r="G4" s="44" t="s">
        <v>29</v>
      </c>
      <c r="H4" s="45"/>
      <c r="I4" s="45"/>
      <c r="J4" s="45"/>
      <c r="K4" s="19" t="s">
        <v>27</v>
      </c>
    </row>
    <row r="5" spans="1:14" ht="15.75" thickBot="1" x14ac:dyDescent="0.3">
      <c r="A5" s="10" t="s">
        <v>20</v>
      </c>
      <c r="B5" s="3" t="s">
        <v>0</v>
      </c>
      <c r="C5" s="4" t="s">
        <v>1</v>
      </c>
      <c r="D5" s="4" t="s">
        <v>2</v>
      </c>
      <c r="E5" s="5" t="s">
        <v>3</v>
      </c>
      <c r="F5" s="18" t="s">
        <v>22</v>
      </c>
      <c r="G5" s="3" t="s">
        <v>0</v>
      </c>
      <c r="H5" s="4" t="s">
        <v>1</v>
      </c>
      <c r="I5" s="4" t="s">
        <v>2</v>
      </c>
      <c r="J5" s="5" t="s">
        <v>3</v>
      </c>
      <c r="K5" s="18" t="s">
        <v>23</v>
      </c>
    </row>
    <row r="6" spans="1:14" x14ac:dyDescent="0.25">
      <c r="A6" s="7" t="s">
        <v>4</v>
      </c>
      <c r="B6" s="16">
        <v>32559</v>
      </c>
      <c r="C6" s="16">
        <f>SUM(B6*0.348)</f>
        <v>11330.531999999999</v>
      </c>
      <c r="D6" s="16">
        <f>SUM(B6*0.0042)</f>
        <v>136.74779999999998</v>
      </c>
      <c r="E6" s="16">
        <f>SUM(B6:D6)</f>
        <v>44026.279799999997</v>
      </c>
      <c r="F6" s="27">
        <f t="shared" ref="F6:F26" si="0">SUM(E6*3)</f>
        <v>132078.8394</v>
      </c>
      <c r="G6" s="16">
        <v>34969</v>
      </c>
      <c r="H6" s="26">
        <f>SUM(G6*0.348)</f>
        <v>12169.212</v>
      </c>
      <c r="I6" s="16">
        <f>SUM(G6*0.0042)</f>
        <v>146.8698</v>
      </c>
      <c r="J6" s="16">
        <f>SUM(G6:I6)</f>
        <v>47285.0818</v>
      </c>
      <c r="K6" s="27">
        <f>SUM(J6*9)</f>
        <v>425565.73619999998</v>
      </c>
      <c r="M6" s="25"/>
      <c r="N6" s="25"/>
    </row>
    <row r="7" spans="1:14" x14ac:dyDescent="0.25">
      <c r="A7" s="8" t="s">
        <v>5</v>
      </c>
      <c r="B7" s="16">
        <v>11090</v>
      </c>
      <c r="C7" s="16">
        <f t="shared" ref="C7:C26" si="1">SUM(B7*0.348)</f>
        <v>3859.3199999999997</v>
      </c>
      <c r="D7" s="16">
        <f t="shared" ref="D7:D26" si="2">SUM(B7*0.0042)</f>
        <v>46.577999999999996</v>
      </c>
      <c r="E7" s="16">
        <f t="shared" ref="E7:E26" si="3">SUM(B7:D7)</f>
        <v>14995.897999999999</v>
      </c>
      <c r="F7" s="27">
        <f t="shared" si="0"/>
        <v>44987.693999999996</v>
      </c>
      <c r="G7" s="16">
        <v>12110</v>
      </c>
      <c r="H7" s="26">
        <f t="shared" ref="H7:H26" si="4">SUM(G7*0.348)</f>
        <v>4214.28</v>
      </c>
      <c r="I7" s="16">
        <f t="shared" ref="I7:I26" si="5">SUM(G7*0.0042)</f>
        <v>50.861999999999995</v>
      </c>
      <c r="J7" s="16">
        <f t="shared" ref="J7:J26" si="6">SUM(G7:I7)</f>
        <v>16375.141999999998</v>
      </c>
      <c r="K7" s="27">
        <f t="shared" ref="K7:K26" si="7">SUM(J7*9)</f>
        <v>147376.27799999999</v>
      </c>
      <c r="M7" s="25"/>
    </row>
    <row r="8" spans="1:14" x14ac:dyDescent="0.25">
      <c r="A8" s="8" t="s">
        <v>6</v>
      </c>
      <c r="B8" s="16">
        <v>22080</v>
      </c>
      <c r="C8" s="16">
        <f t="shared" si="1"/>
        <v>7683.8399999999992</v>
      </c>
      <c r="D8" s="16">
        <f t="shared" si="2"/>
        <v>92.73599999999999</v>
      </c>
      <c r="E8" s="16">
        <f t="shared" si="3"/>
        <v>29856.576000000001</v>
      </c>
      <c r="F8" s="27">
        <f t="shared" si="0"/>
        <v>89569.728000000003</v>
      </c>
      <c r="G8" s="16">
        <v>23900</v>
      </c>
      <c r="H8" s="26">
        <f t="shared" si="4"/>
        <v>8317.1999999999989</v>
      </c>
      <c r="I8" s="16">
        <f t="shared" si="5"/>
        <v>100.38</v>
      </c>
      <c r="J8" s="16">
        <f t="shared" si="6"/>
        <v>32317.579999999998</v>
      </c>
      <c r="K8" s="27">
        <f t="shared" si="7"/>
        <v>290858.21999999997</v>
      </c>
      <c r="M8" s="25"/>
    </row>
    <row r="9" spans="1:14" x14ac:dyDescent="0.25">
      <c r="A9" s="8" t="s">
        <v>7</v>
      </c>
      <c r="B9" s="16">
        <v>22680</v>
      </c>
      <c r="C9" s="16">
        <f t="shared" si="1"/>
        <v>7892.6399999999994</v>
      </c>
      <c r="D9" s="16">
        <f t="shared" si="2"/>
        <v>95.256</v>
      </c>
      <c r="E9" s="16">
        <f t="shared" si="3"/>
        <v>30667.896000000001</v>
      </c>
      <c r="F9" s="27">
        <f t="shared" si="0"/>
        <v>92003.687999999995</v>
      </c>
      <c r="G9" s="16">
        <v>24500</v>
      </c>
      <c r="H9" s="26">
        <f t="shared" si="4"/>
        <v>8526</v>
      </c>
      <c r="I9" s="16">
        <f t="shared" si="5"/>
        <v>102.89999999999999</v>
      </c>
      <c r="J9" s="16">
        <f t="shared" si="6"/>
        <v>33128.9</v>
      </c>
      <c r="K9" s="27">
        <f t="shared" si="7"/>
        <v>298160.10000000003</v>
      </c>
      <c r="M9" s="25"/>
    </row>
    <row r="10" spans="1:14" x14ac:dyDescent="0.25">
      <c r="A10" s="8" t="s">
        <v>8</v>
      </c>
      <c r="B10" s="16">
        <v>42226</v>
      </c>
      <c r="C10" s="16">
        <f t="shared" si="1"/>
        <v>14694.647999999999</v>
      </c>
      <c r="D10" s="16">
        <f t="shared" si="2"/>
        <v>177.3492</v>
      </c>
      <c r="E10" s="16">
        <f t="shared" si="3"/>
        <v>57097.997199999998</v>
      </c>
      <c r="F10" s="27">
        <f t="shared" si="0"/>
        <v>171293.99160000001</v>
      </c>
      <c r="G10" s="16">
        <v>44746</v>
      </c>
      <c r="H10" s="26">
        <f t="shared" si="4"/>
        <v>15571.607999999998</v>
      </c>
      <c r="I10" s="16">
        <f t="shared" si="5"/>
        <v>187.9332</v>
      </c>
      <c r="J10" s="16">
        <f t="shared" si="6"/>
        <v>60505.5412</v>
      </c>
      <c r="K10" s="27">
        <f t="shared" si="7"/>
        <v>544549.87080000003</v>
      </c>
      <c r="M10" s="25"/>
    </row>
    <row r="11" spans="1:14" ht="15.75" thickBot="1" x14ac:dyDescent="0.3">
      <c r="A11" s="9" t="s">
        <v>9</v>
      </c>
      <c r="B11" s="16">
        <v>4000</v>
      </c>
      <c r="C11" s="16"/>
      <c r="D11" s="16"/>
      <c r="E11" s="16">
        <f t="shared" si="3"/>
        <v>4000</v>
      </c>
      <c r="F11" s="27">
        <f t="shared" si="0"/>
        <v>12000</v>
      </c>
      <c r="G11" s="16">
        <v>4000</v>
      </c>
      <c r="H11" s="26">
        <v>0</v>
      </c>
      <c r="I11" s="16">
        <v>0</v>
      </c>
      <c r="J11" s="16">
        <f t="shared" si="6"/>
        <v>4000</v>
      </c>
      <c r="K11" s="27">
        <f t="shared" si="7"/>
        <v>36000</v>
      </c>
      <c r="M11" s="25"/>
    </row>
    <row r="12" spans="1:14" x14ac:dyDescent="0.25">
      <c r="A12" s="7" t="s">
        <v>10</v>
      </c>
      <c r="B12" s="16">
        <v>12815</v>
      </c>
      <c r="C12" s="16">
        <f t="shared" si="1"/>
        <v>4459.62</v>
      </c>
      <c r="D12" s="16">
        <f t="shared" si="2"/>
        <v>53.822999999999993</v>
      </c>
      <c r="E12" s="16">
        <f t="shared" si="3"/>
        <v>17328.442999999999</v>
      </c>
      <c r="F12" s="27">
        <f t="shared" si="0"/>
        <v>51985.328999999998</v>
      </c>
      <c r="G12" s="16">
        <v>13790</v>
      </c>
      <c r="H12" s="26">
        <f t="shared" si="4"/>
        <v>4798.92</v>
      </c>
      <c r="I12" s="16">
        <f t="shared" si="5"/>
        <v>57.917999999999999</v>
      </c>
      <c r="J12" s="16">
        <f t="shared" si="6"/>
        <v>18646.838</v>
      </c>
      <c r="K12" s="27">
        <f t="shared" si="7"/>
        <v>167821.54199999999</v>
      </c>
      <c r="M12" s="25"/>
    </row>
    <row r="13" spans="1:14" x14ac:dyDescent="0.25">
      <c r="A13" s="8" t="s">
        <v>10</v>
      </c>
      <c r="B13" s="16">
        <v>12915</v>
      </c>
      <c r="C13" s="16">
        <f t="shared" si="1"/>
        <v>4494.42</v>
      </c>
      <c r="D13" s="16">
        <f t="shared" si="2"/>
        <v>54.242999999999995</v>
      </c>
      <c r="E13" s="16">
        <f t="shared" si="3"/>
        <v>17463.662999999997</v>
      </c>
      <c r="F13" s="27">
        <f t="shared" si="0"/>
        <v>52390.988999999987</v>
      </c>
      <c r="G13" s="16">
        <v>13890</v>
      </c>
      <c r="H13" s="26">
        <f t="shared" si="4"/>
        <v>4833.7199999999993</v>
      </c>
      <c r="I13" s="16">
        <f t="shared" si="5"/>
        <v>58.337999999999994</v>
      </c>
      <c r="J13" s="16">
        <f t="shared" si="6"/>
        <v>18782.058000000001</v>
      </c>
      <c r="K13" s="27">
        <f t="shared" si="7"/>
        <v>169038.522</v>
      </c>
      <c r="M13" s="25"/>
    </row>
    <row r="14" spans="1:14" x14ac:dyDescent="0.25">
      <c r="A14" s="8" t="s">
        <v>11</v>
      </c>
      <c r="B14" s="16">
        <v>11390</v>
      </c>
      <c r="C14" s="16">
        <f t="shared" si="1"/>
        <v>3963.72</v>
      </c>
      <c r="D14" s="16">
        <f t="shared" si="2"/>
        <v>47.837999999999994</v>
      </c>
      <c r="E14" s="16">
        <f t="shared" si="3"/>
        <v>15401.557999999999</v>
      </c>
      <c r="F14" s="27">
        <f t="shared" si="0"/>
        <v>46204.673999999999</v>
      </c>
      <c r="G14" s="16">
        <v>12300</v>
      </c>
      <c r="H14" s="26">
        <f t="shared" si="4"/>
        <v>4280.3999999999996</v>
      </c>
      <c r="I14" s="16">
        <f t="shared" si="5"/>
        <v>51.66</v>
      </c>
      <c r="J14" s="16">
        <f t="shared" si="6"/>
        <v>16632.060000000001</v>
      </c>
      <c r="K14" s="27">
        <f t="shared" si="7"/>
        <v>149688.54</v>
      </c>
      <c r="M14" s="25"/>
    </row>
    <row r="15" spans="1:14" x14ac:dyDescent="0.25">
      <c r="A15" s="8" t="s">
        <v>11</v>
      </c>
      <c r="B15" s="16">
        <v>11090</v>
      </c>
      <c r="C15" s="16">
        <f t="shared" si="1"/>
        <v>3859.3199999999997</v>
      </c>
      <c r="D15" s="16">
        <f t="shared" si="2"/>
        <v>46.577999999999996</v>
      </c>
      <c r="E15" s="16">
        <f t="shared" si="3"/>
        <v>14995.897999999999</v>
      </c>
      <c r="F15" s="27">
        <f t="shared" si="0"/>
        <v>44987.693999999996</v>
      </c>
      <c r="G15" s="16">
        <v>12000</v>
      </c>
      <c r="H15" s="26">
        <f t="shared" si="4"/>
        <v>4176</v>
      </c>
      <c r="I15" s="16">
        <f t="shared" si="5"/>
        <v>50.4</v>
      </c>
      <c r="J15" s="16">
        <f t="shared" si="6"/>
        <v>16226.4</v>
      </c>
      <c r="K15" s="27">
        <f t="shared" si="7"/>
        <v>146037.6</v>
      </c>
      <c r="M15" s="25"/>
    </row>
    <row r="16" spans="1:14" x14ac:dyDescent="0.25">
      <c r="A16" s="8" t="s">
        <v>12</v>
      </c>
      <c r="B16" s="16">
        <v>13875</v>
      </c>
      <c r="C16" s="16">
        <f t="shared" si="1"/>
        <v>4828.5</v>
      </c>
      <c r="D16" s="16">
        <f t="shared" si="2"/>
        <v>58.274999999999999</v>
      </c>
      <c r="E16" s="16">
        <f t="shared" si="3"/>
        <v>18761.775000000001</v>
      </c>
      <c r="F16" s="27">
        <f t="shared" si="0"/>
        <v>56285.325000000004</v>
      </c>
      <c r="G16" s="16">
        <v>14920</v>
      </c>
      <c r="H16" s="26">
        <f t="shared" si="4"/>
        <v>5192.16</v>
      </c>
      <c r="I16" s="16">
        <f t="shared" si="5"/>
        <v>62.663999999999994</v>
      </c>
      <c r="J16" s="16">
        <f t="shared" si="6"/>
        <v>20174.824000000001</v>
      </c>
      <c r="K16" s="27">
        <f t="shared" si="7"/>
        <v>181573.416</v>
      </c>
      <c r="M16" s="25"/>
    </row>
    <row r="17" spans="1:13" x14ac:dyDescent="0.25">
      <c r="A17" s="8" t="s">
        <v>12</v>
      </c>
      <c r="B17" s="16">
        <v>12575</v>
      </c>
      <c r="C17" s="16">
        <f t="shared" si="1"/>
        <v>4376.0999999999995</v>
      </c>
      <c r="D17" s="16">
        <f t="shared" si="2"/>
        <v>52.814999999999998</v>
      </c>
      <c r="E17" s="16">
        <f t="shared" si="3"/>
        <v>17003.914999999997</v>
      </c>
      <c r="F17" s="27">
        <f t="shared" si="0"/>
        <v>51011.744999999995</v>
      </c>
      <c r="G17" s="16">
        <v>13620</v>
      </c>
      <c r="H17" s="26">
        <f t="shared" si="4"/>
        <v>4739.7599999999993</v>
      </c>
      <c r="I17" s="16">
        <f t="shared" si="5"/>
        <v>57.203999999999994</v>
      </c>
      <c r="J17" s="16">
        <f t="shared" si="6"/>
        <v>18416.964</v>
      </c>
      <c r="K17" s="27">
        <f t="shared" si="7"/>
        <v>165752.67600000001</v>
      </c>
      <c r="M17" s="25"/>
    </row>
    <row r="18" spans="1:13" x14ac:dyDescent="0.25">
      <c r="A18" s="9" t="s">
        <v>13</v>
      </c>
      <c r="B18" s="16">
        <v>27410</v>
      </c>
      <c r="C18" s="16">
        <f t="shared" si="1"/>
        <v>9538.6799999999985</v>
      </c>
      <c r="D18" s="16">
        <f t="shared" si="2"/>
        <v>115.122</v>
      </c>
      <c r="E18" s="16">
        <f t="shared" si="3"/>
        <v>37063.802000000003</v>
      </c>
      <c r="F18" s="27">
        <f t="shared" si="0"/>
        <v>111191.40600000002</v>
      </c>
      <c r="G18" s="16">
        <v>29660</v>
      </c>
      <c r="H18" s="26">
        <f t="shared" si="4"/>
        <v>10321.679999999998</v>
      </c>
      <c r="I18" s="16">
        <f t="shared" si="5"/>
        <v>124.57199999999999</v>
      </c>
      <c r="J18" s="16">
        <f t="shared" si="6"/>
        <v>40106.252</v>
      </c>
      <c r="K18" s="27">
        <f t="shared" si="7"/>
        <v>360956.26799999998</v>
      </c>
      <c r="M18" s="25"/>
    </row>
    <row r="19" spans="1:13" ht="15.75" thickBot="1" x14ac:dyDescent="0.3">
      <c r="A19" s="9" t="s">
        <v>14</v>
      </c>
      <c r="B19" s="16">
        <v>12955</v>
      </c>
      <c r="C19" s="16">
        <f t="shared" si="1"/>
        <v>4508.3399999999992</v>
      </c>
      <c r="D19" s="16">
        <f t="shared" si="2"/>
        <v>54.410999999999994</v>
      </c>
      <c r="E19" s="16">
        <f t="shared" si="3"/>
        <v>17517.751</v>
      </c>
      <c r="F19" s="27">
        <f t="shared" si="0"/>
        <v>52553.252999999997</v>
      </c>
      <c r="G19" s="16">
        <v>14080</v>
      </c>
      <c r="H19" s="26">
        <f t="shared" si="4"/>
        <v>4899.8399999999992</v>
      </c>
      <c r="I19" s="16">
        <f t="shared" si="5"/>
        <v>59.135999999999996</v>
      </c>
      <c r="J19" s="16">
        <f t="shared" si="6"/>
        <v>19038.975999999999</v>
      </c>
      <c r="K19" s="27">
        <f t="shared" si="7"/>
        <v>171350.78399999999</v>
      </c>
      <c r="M19" s="25"/>
    </row>
    <row r="20" spans="1:13" x14ac:dyDescent="0.25">
      <c r="A20" s="7" t="s">
        <v>15</v>
      </c>
      <c r="B20" s="16">
        <v>43796</v>
      </c>
      <c r="C20" s="16">
        <f t="shared" si="1"/>
        <v>15241.008</v>
      </c>
      <c r="D20" s="16">
        <f t="shared" si="2"/>
        <v>183.94319999999999</v>
      </c>
      <c r="E20" s="16">
        <f t="shared" si="3"/>
        <v>59220.951200000003</v>
      </c>
      <c r="F20" s="27">
        <f t="shared" si="0"/>
        <v>177662.8536</v>
      </c>
      <c r="G20" s="16">
        <v>46586</v>
      </c>
      <c r="H20" s="26">
        <f t="shared" si="4"/>
        <v>16211.927999999998</v>
      </c>
      <c r="I20" s="16">
        <f t="shared" si="5"/>
        <v>195.66119999999998</v>
      </c>
      <c r="J20" s="16">
        <f t="shared" si="6"/>
        <v>62993.589200000002</v>
      </c>
      <c r="K20" s="27">
        <f t="shared" si="7"/>
        <v>566942.30280000006</v>
      </c>
      <c r="M20" s="25"/>
    </row>
    <row r="21" spans="1:13" x14ac:dyDescent="0.25">
      <c r="A21" s="8" t="s">
        <v>16</v>
      </c>
      <c r="B21" s="16">
        <v>31273</v>
      </c>
      <c r="C21" s="16">
        <f t="shared" si="1"/>
        <v>10883.003999999999</v>
      </c>
      <c r="D21" s="16">
        <f t="shared" si="2"/>
        <v>131.3466</v>
      </c>
      <c r="E21" s="16">
        <f t="shared" si="3"/>
        <v>42287.350599999998</v>
      </c>
      <c r="F21" s="27">
        <f t="shared" si="0"/>
        <v>126862.05179999999</v>
      </c>
      <c r="G21" s="16">
        <v>33523</v>
      </c>
      <c r="H21" s="26">
        <f t="shared" si="4"/>
        <v>11666.003999999999</v>
      </c>
      <c r="I21" s="16">
        <f t="shared" si="5"/>
        <v>140.79659999999998</v>
      </c>
      <c r="J21" s="16">
        <f t="shared" si="6"/>
        <v>45329.800600000002</v>
      </c>
      <c r="K21" s="27">
        <f t="shared" si="7"/>
        <v>407968.20540000004</v>
      </c>
      <c r="M21" s="25"/>
    </row>
    <row r="22" spans="1:13" x14ac:dyDescent="0.25">
      <c r="A22" s="8" t="s">
        <v>17</v>
      </c>
      <c r="B22" s="16">
        <v>27310</v>
      </c>
      <c r="C22" s="16">
        <f t="shared" si="1"/>
        <v>9503.8799999999992</v>
      </c>
      <c r="D22" s="16">
        <f t="shared" si="2"/>
        <v>114.702</v>
      </c>
      <c r="E22" s="16">
        <f t="shared" si="3"/>
        <v>36928.581999999995</v>
      </c>
      <c r="F22" s="27">
        <f t="shared" si="0"/>
        <v>110785.74599999998</v>
      </c>
      <c r="G22" s="16">
        <v>29560</v>
      </c>
      <c r="H22" s="26">
        <f t="shared" si="4"/>
        <v>10286.879999999999</v>
      </c>
      <c r="I22" s="16">
        <f t="shared" si="5"/>
        <v>124.15199999999999</v>
      </c>
      <c r="J22" s="16">
        <f t="shared" si="6"/>
        <v>39971.031999999999</v>
      </c>
      <c r="K22" s="27">
        <f t="shared" si="7"/>
        <v>359739.288</v>
      </c>
      <c r="M22" s="25"/>
    </row>
    <row r="23" spans="1:13" x14ac:dyDescent="0.25">
      <c r="A23" s="8" t="s">
        <v>18</v>
      </c>
      <c r="B23" s="16">
        <v>19863</v>
      </c>
      <c r="C23" s="16">
        <f t="shared" si="1"/>
        <v>6912.3239999999996</v>
      </c>
      <c r="D23" s="16">
        <f t="shared" si="2"/>
        <v>83.424599999999998</v>
      </c>
      <c r="E23" s="16">
        <f t="shared" si="3"/>
        <v>26858.748599999999</v>
      </c>
      <c r="F23" s="27">
        <f t="shared" si="0"/>
        <v>80576.245800000004</v>
      </c>
      <c r="G23" s="16">
        <v>21430</v>
      </c>
      <c r="H23" s="26">
        <f t="shared" si="4"/>
        <v>7457.6399999999994</v>
      </c>
      <c r="I23" s="16">
        <f t="shared" si="5"/>
        <v>90.006</v>
      </c>
      <c r="J23" s="16">
        <f t="shared" si="6"/>
        <v>28977.646000000001</v>
      </c>
      <c r="K23" s="27">
        <f t="shared" si="7"/>
        <v>260798.81400000001</v>
      </c>
      <c r="M23" s="25"/>
    </row>
    <row r="24" spans="1:13" x14ac:dyDescent="0.25">
      <c r="A24" s="8" t="s">
        <v>18</v>
      </c>
      <c r="B24" s="16">
        <v>16969</v>
      </c>
      <c r="C24" s="16">
        <f t="shared" si="1"/>
        <v>5905.2119999999995</v>
      </c>
      <c r="D24" s="16">
        <f t="shared" si="2"/>
        <v>71.269799999999989</v>
      </c>
      <c r="E24" s="16">
        <f t="shared" si="3"/>
        <v>22945.481799999998</v>
      </c>
      <c r="F24" s="27">
        <f t="shared" si="0"/>
        <v>68836.445399999997</v>
      </c>
      <c r="G24" s="16">
        <v>18275</v>
      </c>
      <c r="H24" s="26">
        <f t="shared" si="4"/>
        <v>6359.7</v>
      </c>
      <c r="I24" s="16">
        <f t="shared" si="5"/>
        <v>76.754999999999995</v>
      </c>
      <c r="J24" s="16">
        <f t="shared" si="6"/>
        <v>24711.455000000002</v>
      </c>
      <c r="K24" s="27">
        <f t="shared" si="7"/>
        <v>222403.09500000003</v>
      </c>
      <c r="M24" s="25"/>
    </row>
    <row r="25" spans="1:13" x14ac:dyDescent="0.25">
      <c r="A25" s="8" t="s">
        <v>18</v>
      </c>
      <c r="B25" s="16">
        <v>25750</v>
      </c>
      <c r="C25" s="16">
        <f t="shared" si="1"/>
        <v>8961</v>
      </c>
      <c r="D25" s="16">
        <f t="shared" si="2"/>
        <v>108.14999999999999</v>
      </c>
      <c r="E25" s="16">
        <f t="shared" si="3"/>
        <v>34819.15</v>
      </c>
      <c r="F25" s="27">
        <f t="shared" si="0"/>
        <v>104457.45000000001</v>
      </c>
      <c r="G25" s="16">
        <v>27840</v>
      </c>
      <c r="H25" s="26">
        <f t="shared" si="4"/>
        <v>9688.32</v>
      </c>
      <c r="I25" s="16">
        <f t="shared" si="5"/>
        <v>116.928</v>
      </c>
      <c r="J25" s="16">
        <f t="shared" si="6"/>
        <v>37645.248</v>
      </c>
      <c r="K25" s="27">
        <f t="shared" si="7"/>
        <v>338807.23200000002</v>
      </c>
      <c r="M25" s="25"/>
    </row>
    <row r="26" spans="1:13" ht="15.75" thickBot="1" x14ac:dyDescent="0.3">
      <c r="A26" s="1" t="s">
        <v>28</v>
      </c>
      <c r="B26" s="20">
        <f>SUM(B6:B25)</f>
        <v>414621</v>
      </c>
      <c r="C26" s="20">
        <f t="shared" si="1"/>
        <v>144288.10799999998</v>
      </c>
      <c r="D26" s="20">
        <f t="shared" si="2"/>
        <v>1741.4081999999999</v>
      </c>
      <c r="E26" s="20">
        <f t="shared" si="3"/>
        <v>560650.51619999995</v>
      </c>
      <c r="F26" s="28">
        <f t="shared" si="0"/>
        <v>1681951.5485999999</v>
      </c>
      <c r="G26" s="20">
        <f>SUM(G6:G25)</f>
        <v>445699</v>
      </c>
      <c r="H26" s="26">
        <f t="shared" si="4"/>
        <v>155103.25199999998</v>
      </c>
      <c r="I26" s="16">
        <f t="shared" si="5"/>
        <v>1871.9358</v>
      </c>
      <c r="J26" s="16">
        <f t="shared" si="6"/>
        <v>602674.18779999996</v>
      </c>
      <c r="K26" s="27">
        <f t="shared" si="7"/>
        <v>5424067.6901999991</v>
      </c>
      <c r="M26" s="25"/>
    </row>
    <row r="27" spans="1:13" ht="15.75" thickBot="1" x14ac:dyDescent="0.3">
      <c r="A27" s="15" t="s">
        <v>30</v>
      </c>
      <c r="B27" s="31"/>
      <c r="C27" s="32"/>
      <c r="D27" s="21"/>
      <c r="E27" s="22"/>
      <c r="F27" s="23"/>
      <c r="G27" s="21"/>
      <c r="H27" s="21"/>
      <c r="I27" s="21"/>
      <c r="J27" s="22"/>
      <c r="K27" s="24">
        <f>F26+K26</f>
        <v>7106019.2387999985</v>
      </c>
      <c r="M27" s="25"/>
    </row>
    <row r="29" spans="1:13" ht="15.75" thickBot="1" x14ac:dyDescent="0.3"/>
    <row r="30" spans="1:13" x14ac:dyDescent="0.25">
      <c r="A30" s="2" t="s">
        <v>31</v>
      </c>
      <c r="B30" s="16">
        <v>462000</v>
      </c>
      <c r="F30" s="13" t="s">
        <v>35</v>
      </c>
      <c r="G30" s="14"/>
      <c r="H30" s="33"/>
      <c r="I30" s="14"/>
      <c r="J30" s="14"/>
      <c r="K30" s="34">
        <v>6371000</v>
      </c>
    </row>
    <row r="31" spans="1:13" x14ac:dyDescent="0.25">
      <c r="A31" s="2" t="s">
        <v>32</v>
      </c>
      <c r="B31" s="16">
        <v>471000</v>
      </c>
      <c r="F31" s="35" t="s">
        <v>39</v>
      </c>
      <c r="K31" s="36">
        <v>7106019.2400000002</v>
      </c>
    </row>
    <row r="32" spans="1:13" ht="15.75" thickBot="1" x14ac:dyDescent="0.3">
      <c r="A32" s="29" t="s">
        <v>33</v>
      </c>
      <c r="B32" s="20">
        <v>303000</v>
      </c>
      <c r="F32" s="35" t="s">
        <v>36</v>
      </c>
      <c r="K32" s="37">
        <f>K31-K30</f>
        <v>735019.24000000022</v>
      </c>
    </row>
    <row r="33" spans="1:11" ht="15.75" thickBot="1" x14ac:dyDescent="0.3">
      <c r="A33" s="30" t="s">
        <v>34</v>
      </c>
      <c r="B33" s="31">
        <v>412000</v>
      </c>
      <c r="F33" s="35" t="s">
        <v>37</v>
      </c>
      <c r="K33" s="37">
        <v>464980.76</v>
      </c>
    </row>
    <row r="34" spans="1:11" ht="19.5" thickBot="1" x14ac:dyDescent="0.35">
      <c r="F34" s="38" t="s">
        <v>38</v>
      </c>
      <c r="G34" s="39"/>
      <c r="H34" s="39"/>
      <c r="I34" s="39"/>
      <c r="J34" s="39"/>
      <c r="K34" s="40">
        <f>SUM(K32:K33)</f>
        <v>1200000.0000000002</v>
      </c>
    </row>
    <row r="36" spans="1:11" x14ac:dyDescent="0.25">
      <c r="F36" s="46" t="s">
        <v>40</v>
      </c>
      <c r="G36" s="47"/>
      <c r="H36" s="47"/>
      <c r="I36" s="47"/>
      <c r="J36" s="47"/>
      <c r="K36" s="48">
        <f>K31+K33</f>
        <v>7571000</v>
      </c>
    </row>
  </sheetData>
  <mergeCells count="2">
    <mergeCell ref="A4:E4"/>
    <mergeCell ref="G4:J4"/>
  </mergeCells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02EC70A926C48A35B8A0D208BC7B9" ma:contentTypeVersion="5" ma:contentTypeDescription="Vytvoří nový dokument" ma:contentTypeScope="" ma:versionID="16983f1d964d159606bd774fb5833559">
  <xsd:schema xmlns:xsd="http://www.w3.org/2001/XMLSchema" xmlns:xs="http://www.w3.org/2001/XMLSchema" xmlns:p="http://schemas.microsoft.com/office/2006/metadata/properties" xmlns:ns3="f73da664-47f5-4901-9505-45add7bb0a46" targetNamespace="http://schemas.microsoft.com/office/2006/metadata/properties" ma:root="true" ma:fieldsID="71a922e993b87d0dbb7e013eccdb6b41" ns3:_="">
    <xsd:import namespace="f73da664-47f5-4901-9505-45add7bb0a4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3da664-47f5-4901-9505-45add7bb0a4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C0C1AE-0EE2-46DC-A8A1-3FDEBBCF068D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f73da664-47f5-4901-9505-45add7bb0a46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18BF520-6E01-4909-A9A1-F18111B578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3da664-47f5-4901-9505-45add7bb0a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4B8FDC-4C0A-47CE-B470-AA2C2037C0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Pro obec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Libuše Štrochová</dc:creator>
  <cp:lastModifiedBy>Kateřina Bumbalíková</cp:lastModifiedBy>
  <cp:lastPrinted>2026-03-12T13:07:57Z</cp:lastPrinted>
  <dcterms:created xsi:type="dcterms:W3CDTF">2026-03-03T08:39:50Z</dcterms:created>
  <dcterms:modified xsi:type="dcterms:W3CDTF">2026-03-12T15:08:58Z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0x0101005A802EC70A926C48A35B8A0D208BC7B9</vt:lpwstr>
  </property>
</Properties>
</file>