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435" tabRatio="852"/>
  </bookViews>
  <sheets>
    <sheet name="ZL29 - KRYCÍ LIST" sheetId="14" r:id="rId1"/>
    <sheet name="Rekapitulace stavby" sheetId="1" r:id="rId2"/>
    <sheet name="MNP - ZL29-zámečnické kon..." sheetId="2" r:id="rId3"/>
    <sheet name="29.1 - Zábradlí Z02" sheetId="3" r:id="rId4"/>
    <sheet name="29.2 - Zábradlí Z03" sheetId="4" r:id="rId5"/>
    <sheet name="29.3 - Zábradlí Z04" sheetId="5" r:id="rId6"/>
    <sheet name="29.4 - Zábradlí Z05" sheetId="6" r:id="rId7"/>
    <sheet name="29.5 - Zábradlí Z06" sheetId="7" r:id="rId8"/>
    <sheet name="29.6 - Zábradlí Z07" sheetId="8" r:id="rId9"/>
    <sheet name="29.7 - Zábradlí Z09" sheetId="9" r:id="rId10"/>
    <sheet name="29.8 - Zábradlí Z16" sheetId="10" r:id="rId11"/>
    <sheet name="29.9 - Zábradlí Z0X1 - st..." sheetId="11" r:id="rId12"/>
    <sheet name="29.10 - Zábradlí Z0X2-dop..." sheetId="12" r:id="rId13"/>
    <sheet name="Seznam figur" sheetId="13" state="hidden" r:id="rId14"/>
  </sheets>
  <externalReferences>
    <externalReference r:id="rId15"/>
  </externalReferences>
  <definedNames>
    <definedName name="__290850C4_052B_4FF6_A0B3_6D189B03D21D_FIGURE__">NA()</definedName>
    <definedName name="__290850C4_052B_4FF6_A0B3_6D189B03D21D_ITEM__" localSheetId="0">#REF!</definedName>
    <definedName name="__290850C4_052B_4FF6_A0B3_6D189B03D21D_ITEM__">#REF!</definedName>
    <definedName name="__290850C4_052B_4FF6_A0B3_6D189B03D21D_ITEM_GROUP1__" localSheetId="0">#REF!</definedName>
    <definedName name="__290850C4_052B_4FF6_A0B3_6D189B03D21D_ITEM_GROUP1__">#REF!</definedName>
    <definedName name="__290850C4_052B_4FF6_A0B3_6D189B03D21D_ITEM_GROUP1_RECAP__" localSheetId="0">#REF!</definedName>
    <definedName name="__290850C4_052B_4FF6_A0B3_6D189B03D21D_ITEM_GROUP1_RECAP__">#REF!</definedName>
    <definedName name="__290850C4_052B_4FF6_A0B3_6D189B03D21D_ITEM_GROUP2__" localSheetId="0">#REF!</definedName>
    <definedName name="__290850C4_052B_4FF6_A0B3_6D189B03D21D_ITEM_GROUP2__">#REF!</definedName>
    <definedName name="__290850C4_052B_4FF6_A0B3_6D189B03D21D_ITEM_GROUP2_RECAP__" localSheetId="0">#REF!</definedName>
    <definedName name="__290850C4_052B_4FF6_A0B3_6D189B03D21D_ITEM_GROUP2_RECAP__">#REF!</definedName>
    <definedName name="__290850C4_052B_4FF6_A0B3_6D189B03D21D_ITEM_GROUP3__X" localSheetId="0">#REF!</definedName>
    <definedName name="__290850C4_052B_4FF6_A0B3_6D189B03D21D_ITEM_GROUP3__X">#REF!</definedName>
    <definedName name="__290850C4_052B_4FF6_A0B3_6D189B03D21D_ITEM_GROUP3_RECAP__" localSheetId="0">#REF!</definedName>
    <definedName name="__290850C4_052B_4FF6_A0B3_6D189B03D21D_ITEM_GROUP3_RECAP__">#REF!</definedName>
    <definedName name="__290850C4_052B_4FF6_A0B3_6D189B03D21D_QBILL__">NA()</definedName>
    <definedName name="__290850C4_052B_4FF6_A0B3_6D189B03D21D_QINDEX__">NA()</definedName>
    <definedName name="__B360F1EC_A4E9_4044_9F31_84B5B39A93C8_FIGURE__">NA()</definedName>
    <definedName name="__B360F1EC_A4E9_4044_9F31_84B5B39A93C8_QBILL__">NA()</definedName>
    <definedName name="__B360F1EC_A4E9_4044_9F31_84B5B39A93C8_QINDEX__">NA()</definedName>
    <definedName name="__xlnm._FilterDatabase_1" localSheetId="0">#REF!</definedName>
    <definedName name="__xlnm._FilterDatabase_1">#REF!</definedName>
    <definedName name="_dph1">NA()</definedName>
    <definedName name="_dph2">NA()</definedName>
    <definedName name="_dph3">NA()</definedName>
    <definedName name="_xlnm._FilterDatabase" localSheetId="3" hidden="1">'29.1 - Zábradlí Z02'!$C$129:$K$196</definedName>
    <definedName name="_xlnm._FilterDatabase" localSheetId="12" hidden="1">'29.10 - Zábradlí Z0X2-dop...'!$C$133:$K$256</definedName>
    <definedName name="_xlnm._FilterDatabase" localSheetId="4" hidden="1">'29.2 - Zábradlí Z03'!$C$130:$K$208</definedName>
    <definedName name="_xlnm._FilterDatabase" localSheetId="5" hidden="1">'29.3 - Zábradlí Z04'!$C$130:$K$207</definedName>
    <definedName name="_xlnm._FilterDatabase" localSheetId="6" hidden="1">'29.4 - Zábradlí Z05'!$C$129:$K$196</definedName>
    <definedName name="_xlnm._FilterDatabase" localSheetId="7" hidden="1">'29.5 - Zábradlí Z06'!$C$130:$K$189</definedName>
    <definedName name="_xlnm._FilterDatabase" localSheetId="8" hidden="1">'29.6 - Zábradlí Z07'!$C$129:$K$188</definedName>
    <definedName name="_xlnm._FilterDatabase" localSheetId="9" hidden="1">'29.7 - Zábradlí Z09'!$C$129:$K$180</definedName>
    <definedName name="_xlnm._FilterDatabase" localSheetId="10" hidden="1">'29.8 - Zábradlí Z16'!$C$129:$K$180</definedName>
    <definedName name="_xlnm._FilterDatabase" localSheetId="11" hidden="1">'29.9 - Zábradlí Z0X1 - st...'!$C$129:$K$210</definedName>
    <definedName name="_xlnm._FilterDatabase" localSheetId="2" hidden="1">'MNP - ZL29-zámečnické kon...'!$C$126:$K$148</definedName>
    <definedName name="_pol1">NA()</definedName>
    <definedName name="_pol2">NA()</definedName>
    <definedName name="_pol3">NA()</definedName>
    <definedName name="_pol4">NA()</definedName>
    <definedName name="cisloobjektu">NA()</definedName>
    <definedName name="cislostavby">NA()</definedName>
    <definedName name="Dodavka" localSheetId="0">#REF!</definedName>
    <definedName name="Dodavka">#REF!</definedName>
    <definedName name="footer">NA()</definedName>
    <definedName name="footer2">NA()</definedName>
    <definedName name="GROUP_ID">NA()</definedName>
    <definedName name="head1">NA()</definedName>
    <definedName name="Header">NA()</definedName>
    <definedName name="Header2">NA()</definedName>
    <definedName name="header3">NA()</definedName>
    <definedName name="Hlava1">NA()</definedName>
    <definedName name="Hlava2">NA()</definedName>
    <definedName name="hlava21">NA()</definedName>
    <definedName name="hlava22">NA()</definedName>
    <definedName name="Hlava3">NA()</definedName>
    <definedName name="Hlava4">NA()</definedName>
    <definedName name="HSV" localSheetId="0">#REF!</definedName>
    <definedName name="HSV">#REF!</definedName>
    <definedName name="HZS" localSheetId="0">#REF!</definedName>
    <definedName name="HZS">#REF!</definedName>
    <definedName name="ITEM_COUNTS">NA()</definedName>
    <definedName name="ITEM_FULLDESCR2">NA()</definedName>
    <definedName name="ITEM_PRICES" localSheetId="0">'[1]Výkaz výměr'!$G$6:$G$260</definedName>
    <definedName name="ITEM_PRICES">#REF!</definedName>
    <definedName name="Mont" localSheetId="0">#REF!</definedName>
    <definedName name="Mont">#REF!</definedName>
    <definedName name="nazevobjektu">NA()</definedName>
    <definedName name="nazevstavby">NA()</definedName>
    <definedName name="_xlnm.Print_Titles" localSheetId="3">'29.1 - Zábradlí Z02'!$129:$129</definedName>
    <definedName name="_xlnm.Print_Titles" localSheetId="12">'29.10 - Zábradlí Z0X2-dop...'!$133:$133</definedName>
    <definedName name="_xlnm.Print_Titles" localSheetId="4">'29.2 - Zábradlí Z03'!$130:$130</definedName>
    <definedName name="_xlnm.Print_Titles" localSheetId="5">'29.3 - Zábradlí Z04'!$130:$130</definedName>
    <definedName name="_xlnm.Print_Titles" localSheetId="6">'29.4 - Zábradlí Z05'!$129:$129</definedName>
    <definedName name="_xlnm.Print_Titles" localSheetId="7">'29.5 - Zábradlí Z06'!$130:$130</definedName>
    <definedName name="_xlnm.Print_Titles" localSheetId="8">'29.6 - Zábradlí Z07'!$129:$129</definedName>
    <definedName name="_xlnm.Print_Titles" localSheetId="9">'29.7 - Zábradlí Z09'!$129:$129</definedName>
    <definedName name="_xlnm.Print_Titles" localSheetId="10">'29.8 - Zábradlí Z16'!$129:$129</definedName>
    <definedName name="_xlnm.Print_Titles" localSheetId="11">'29.9 - Zábradlí Z0X1 - st...'!$129:$129</definedName>
    <definedName name="_xlnm.Print_Titles" localSheetId="2">'MNP - ZL29-zámečnické kon...'!$126:$126</definedName>
    <definedName name="_xlnm.Print_Titles" localSheetId="1">'Rekapitulace stavby'!$92:$92</definedName>
    <definedName name="_xlnm.Print_Titles" localSheetId="13">'Seznam figur'!$9:$9</definedName>
    <definedName name="_xlnm.Print_Area" localSheetId="3">'29.1 - Zábradlí Z02'!$C$4:$J$76,'29.1 - Zábradlí Z02'!$C$82:$J$107,'29.1 - Zábradlí Z02'!$C$113:$K$196</definedName>
    <definedName name="_xlnm.Print_Area" localSheetId="12">'29.10 - Zábradlí Z0X2-dop...'!$C$4:$J$76,'29.10 - Zábradlí Z0X2-dop...'!$C$82:$J$111,'29.10 - Zábradlí Z0X2-dop...'!$C$117:$K$256</definedName>
    <definedName name="_xlnm.Print_Area" localSheetId="4">'29.2 - Zábradlí Z03'!$C$4:$J$76,'29.2 - Zábradlí Z03'!$C$82:$J$108,'29.2 - Zábradlí Z03'!$C$114:$K$208</definedName>
    <definedName name="_xlnm.Print_Area" localSheetId="5">'29.3 - Zábradlí Z04'!$C$4:$J$76,'29.3 - Zábradlí Z04'!$C$82:$J$108,'29.3 - Zábradlí Z04'!$C$114:$K$207</definedName>
    <definedName name="_xlnm.Print_Area" localSheetId="6">'29.4 - Zábradlí Z05'!$C$4:$J$76,'29.4 - Zábradlí Z05'!$C$82:$J$107,'29.4 - Zábradlí Z05'!$C$113:$K$196</definedName>
    <definedName name="_xlnm.Print_Area" localSheetId="7">'29.5 - Zábradlí Z06'!$C$4:$J$76,'29.5 - Zábradlí Z06'!$C$82:$J$108,'29.5 - Zábradlí Z06'!$C$114:$K$189</definedName>
    <definedName name="_xlnm.Print_Area" localSheetId="8">'29.6 - Zábradlí Z07'!$C$4:$J$76,'29.6 - Zábradlí Z07'!$C$82:$J$107,'29.6 - Zábradlí Z07'!$C$113:$K$188</definedName>
    <definedName name="_xlnm.Print_Area" localSheetId="9">'29.7 - Zábradlí Z09'!$C$4:$J$76,'29.7 - Zábradlí Z09'!$C$82:$J$107,'29.7 - Zábradlí Z09'!$C$113:$K$180</definedName>
    <definedName name="_xlnm.Print_Area" localSheetId="10">'29.8 - Zábradlí Z16'!$C$4:$J$76,'29.8 - Zábradlí Z16'!$C$82:$J$107,'29.8 - Zábradlí Z16'!$C$113:$K$180</definedName>
    <definedName name="_xlnm.Print_Area" localSheetId="11">'29.9 - Zábradlí Z0X1 - st...'!$C$4:$J$76,'29.9 - Zábradlí Z0X1 - st...'!$C$82:$J$107,'29.9 - Zábradlí Z0X1 - st...'!$C$113:$K$210</definedName>
    <definedName name="_xlnm.Print_Area" localSheetId="2">'MNP - ZL29-zámečnické kon...'!$C$4:$J$76,'MNP - ZL29-zámečnické kon...'!$C$82:$J$106,'MNP - ZL29-zámečnické kon...'!$C$112:$K$148</definedName>
    <definedName name="_xlnm.Print_Area" localSheetId="1">'Rekapitulace stavby'!$D$4:$AO$76,'Rekapitulace stavby'!$C$82:$AQ$111</definedName>
    <definedName name="_xlnm.Print_Area" localSheetId="13">'Seznam figur'!$C$4:$G$1277</definedName>
    <definedName name="_xlnm.Print_Area" localSheetId="0">'ZL29 - KRYCÍ LIST'!$B$1:$K$37</definedName>
    <definedName name="polbezcen1">NA()</definedName>
    <definedName name="polbezcen2">NA()</definedName>
    <definedName name="polbezcen3">NA()</definedName>
    <definedName name="polbezcen4">NA()</definedName>
    <definedName name="polcen2">NA()</definedName>
    <definedName name="polcen3">NA()</definedName>
    <definedName name="polminuty1">NA()</definedName>
    <definedName name="polminuty2">NA()</definedName>
    <definedName name="polminuty3">NA()</definedName>
    <definedName name="polminuty4">NA()</definedName>
    <definedName name="popisrozp">NA()</definedName>
    <definedName name="Poznamka">NA()</definedName>
    <definedName name="PSV" localSheetId="0">#REF!</definedName>
    <definedName name="PSV">#REF!</definedName>
    <definedName name="SazbaDPH1">NA()</definedName>
    <definedName name="SazbaDPH2">NA()</definedName>
    <definedName name="VAT_RATES">NA()</definedName>
    <definedName name="ZakHead">NA()</definedName>
  </definedNames>
  <calcPr calcId="124519"/>
</workbook>
</file>

<file path=xl/calcChain.xml><?xml version="1.0" encoding="utf-8"?>
<calcChain xmlns="http://schemas.openxmlformats.org/spreadsheetml/2006/main">
  <c r="I17" i="14"/>
  <c r="J17" s="1"/>
  <c r="I16"/>
  <c r="J16" s="1"/>
  <c r="J18" l="1"/>
  <c r="G21" s="1"/>
  <c r="D7" i="13" l="1"/>
  <c r="J43" i="12"/>
  <c r="J42"/>
  <c r="AY107" i="1"/>
  <c r="J41" i="12"/>
  <c r="AX107" i="1" s="1"/>
  <c r="BI253" i="12"/>
  <c r="BH253"/>
  <c r="BG253"/>
  <c r="BF253"/>
  <c r="T253"/>
  <c r="R253"/>
  <c r="P253"/>
  <c r="BI247"/>
  <c r="BH247"/>
  <c r="BG247"/>
  <c r="BF247"/>
  <c r="T247"/>
  <c r="R247"/>
  <c r="P247"/>
  <c r="BI243"/>
  <c r="BH243"/>
  <c r="BG243"/>
  <c r="BF243"/>
  <c r="T243"/>
  <c r="R243"/>
  <c r="P243"/>
  <c r="BI237"/>
  <c r="BH237"/>
  <c r="BG237"/>
  <c r="BF237"/>
  <c r="T237"/>
  <c r="R237"/>
  <c r="P237"/>
  <c r="BI235"/>
  <c r="BH235"/>
  <c r="BG235"/>
  <c r="BF235"/>
  <c r="T235"/>
  <c r="R235"/>
  <c r="P235"/>
  <c r="BI229"/>
  <c r="BH229"/>
  <c r="BG229"/>
  <c r="BF229"/>
  <c r="T229"/>
  <c r="R229"/>
  <c r="P229"/>
  <c r="BI223"/>
  <c r="BH223"/>
  <c r="BG223"/>
  <c r="BF223"/>
  <c r="T223"/>
  <c r="R223"/>
  <c r="P223"/>
  <c r="BI217"/>
  <c r="BH217"/>
  <c r="BG217"/>
  <c r="BF217"/>
  <c r="T217"/>
  <c r="R217"/>
  <c r="P217"/>
  <c r="BI211"/>
  <c r="BH211"/>
  <c r="BG211"/>
  <c r="BF211"/>
  <c r="T211"/>
  <c r="R211"/>
  <c r="P211"/>
  <c r="BI207"/>
  <c r="BH207"/>
  <c r="BG207"/>
  <c r="BF207"/>
  <c r="T207"/>
  <c r="R207"/>
  <c r="P207"/>
  <c r="BI204"/>
  <c r="BH204"/>
  <c r="BG204"/>
  <c r="BF204"/>
  <c r="T204"/>
  <c r="R204"/>
  <c r="P204"/>
  <c r="BI199"/>
  <c r="BH199"/>
  <c r="BG199"/>
  <c r="BF199"/>
  <c r="T199"/>
  <c r="R199"/>
  <c r="P199"/>
  <c r="BI195"/>
  <c r="BH195"/>
  <c r="BG195"/>
  <c r="BF195"/>
  <c r="T195"/>
  <c r="R195"/>
  <c r="P195"/>
  <c r="BI190"/>
  <c r="BH190"/>
  <c r="BG190"/>
  <c r="BF190"/>
  <c r="T190"/>
  <c r="R190"/>
  <c r="P190"/>
  <c r="BI184"/>
  <c r="BH184"/>
  <c r="BG184"/>
  <c r="BF184"/>
  <c r="T184"/>
  <c r="R184"/>
  <c r="P184"/>
  <c r="BI179"/>
  <c r="BH179"/>
  <c r="BG179"/>
  <c r="BF179"/>
  <c r="T179"/>
  <c r="R179"/>
  <c r="P179"/>
  <c r="BI175"/>
  <c r="BH175"/>
  <c r="BG175"/>
  <c r="BF175"/>
  <c r="T175"/>
  <c r="R175"/>
  <c r="P175"/>
  <c r="BI170"/>
  <c r="BH170"/>
  <c r="BG170"/>
  <c r="BF170"/>
  <c r="T170"/>
  <c r="R170"/>
  <c r="P170"/>
  <c r="BI168"/>
  <c r="BH168"/>
  <c r="BG168"/>
  <c r="BF168"/>
  <c r="T168"/>
  <c r="R168"/>
  <c r="P168"/>
  <c r="BI163"/>
  <c r="BH163"/>
  <c r="BG163"/>
  <c r="BF163"/>
  <c r="T163"/>
  <c r="R163"/>
  <c r="P163"/>
  <c r="BI158"/>
  <c r="BH158"/>
  <c r="BG158"/>
  <c r="BF158"/>
  <c r="T158"/>
  <c r="R158"/>
  <c r="P158"/>
  <c r="BI153"/>
  <c r="BH153"/>
  <c r="BG153"/>
  <c r="BF153"/>
  <c r="T153"/>
  <c r="R153"/>
  <c r="P153"/>
  <c r="BI148"/>
  <c r="BH148"/>
  <c r="BG148"/>
  <c r="BF148"/>
  <c r="T148"/>
  <c r="R148"/>
  <c r="P148"/>
  <c r="BI143"/>
  <c r="BH143"/>
  <c r="BG143"/>
  <c r="BF143"/>
  <c r="T143"/>
  <c r="R143"/>
  <c r="P143"/>
  <c r="BI138"/>
  <c r="BH138"/>
  <c r="BG138"/>
  <c r="BF138"/>
  <c r="T138"/>
  <c r="R138"/>
  <c r="P138"/>
  <c r="J131"/>
  <c r="F131"/>
  <c r="J130"/>
  <c r="F130"/>
  <c r="F128"/>
  <c r="E126"/>
  <c r="J35"/>
  <c r="J96"/>
  <c r="F96"/>
  <c r="J95"/>
  <c r="F95"/>
  <c r="F93"/>
  <c r="E91"/>
  <c r="J16"/>
  <c r="J128"/>
  <c r="E7"/>
  <c r="E120"/>
  <c r="J43" i="11"/>
  <c r="J42"/>
  <c r="AY106" i="1" s="1"/>
  <c r="J41" i="11"/>
  <c r="AX106" i="1"/>
  <c r="BI207" i="11"/>
  <c r="BH207"/>
  <c r="BG207"/>
  <c r="BF207"/>
  <c r="T207"/>
  <c r="R207"/>
  <c r="P207"/>
  <c r="BI199"/>
  <c r="BH199"/>
  <c r="BG199"/>
  <c r="BF199"/>
  <c r="T199"/>
  <c r="R199"/>
  <c r="P199"/>
  <c r="BI195"/>
  <c r="BH195"/>
  <c r="BG195"/>
  <c r="BF195"/>
  <c r="T195"/>
  <c r="R195"/>
  <c r="P195"/>
  <c r="BI187"/>
  <c r="BH187"/>
  <c r="BG187"/>
  <c r="BF187"/>
  <c r="T187"/>
  <c r="R187"/>
  <c r="P187"/>
  <c r="BI185"/>
  <c r="BH185"/>
  <c r="BG185"/>
  <c r="BF185"/>
  <c r="T185"/>
  <c r="R185"/>
  <c r="P185"/>
  <c r="BI177"/>
  <c r="BH177"/>
  <c r="BG177"/>
  <c r="BF177"/>
  <c r="T177"/>
  <c r="R177"/>
  <c r="P177"/>
  <c r="BI169"/>
  <c r="BH169"/>
  <c r="BG169"/>
  <c r="BF169"/>
  <c r="T169"/>
  <c r="R169"/>
  <c r="P169"/>
  <c r="BI161"/>
  <c r="BH161"/>
  <c r="BG161"/>
  <c r="BF161"/>
  <c r="T161"/>
  <c r="R161"/>
  <c r="P161"/>
  <c r="BI153"/>
  <c r="BH153"/>
  <c r="BG153"/>
  <c r="BF153"/>
  <c r="T153"/>
  <c r="R153"/>
  <c r="P153"/>
  <c r="BI142"/>
  <c r="BH142"/>
  <c r="BG142"/>
  <c r="BF142"/>
  <c r="T142"/>
  <c r="T131"/>
  <c r="R142"/>
  <c r="P142"/>
  <c r="P131"/>
  <c r="BI132"/>
  <c r="BH132"/>
  <c r="BG132"/>
  <c r="BF132"/>
  <c r="T132"/>
  <c r="R132"/>
  <c r="R131" s="1"/>
  <c r="P132"/>
  <c r="J127"/>
  <c r="F127"/>
  <c r="J126"/>
  <c r="F126"/>
  <c r="F124"/>
  <c r="E122"/>
  <c r="J35"/>
  <c r="J96"/>
  <c r="F96"/>
  <c r="J95"/>
  <c r="F95"/>
  <c r="F93"/>
  <c r="E91"/>
  <c r="J16"/>
  <c r="J93"/>
  <c r="E7"/>
  <c r="E116"/>
  <c r="J43" i="10"/>
  <c r="J42"/>
  <c r="AY105" i="1"/>
  <c r="J41" i="10"/>
  <c r="AX105" i="1" s="1"/>
  <c r="BI177" i="10"/>
  <c r="BH177"/>
  <c r="BG177"/>
  <c r="BF177"/>
  <c r="T177"/>
  <c r="R177"/>
  <c r="P177"/>
  <c r="BI172"/>
  <c r="BH172"/>
  <c r="BG172"/>
  <c r="BF172"/>
  <c r="T172"/>
  <c r="R172"/>
  <c r="P172"/>
  <c r="BI168"/>
  <c r="BH168"/>
  <c r="BG168"/>
  <c r="BF168"/>
  <c r="T168"/>
  <c r="R168"/>
  <c r="P168"/>
  <c r="BI163"/>
  <c r="BH163"/>
  <c r="BG163"/>
  <c r="BF163"/>
  <c r="T163"/>
  <c r="R163"/>
  <c r="P163"/>
  <c r="BI161"/>
  <c r="BH161"/>
  <c r="BG161"/>
  <c r="BF161"/>
  <c r="T161"/>
  <c r="R161"/>
  <c r="P161"/>
  <c r="BI156"/>
  <c r="BH156"/>
  <c r="BG156"/>
  <c r="BF156"/>
  <c r="T156"/>
  <c r="R156"/>
  <c r="P156"/>
  <c r="BI151"/>
  <c r="BH151"/>
  <c r="BG151"/>
  <c r="BF151"/>
  <c r="T151"/>
  <c r="R151"/>
  <c r="P151"/>
  <c r="BI146"/>
  <c r="BH146"/>
  <c r="BG146"/>
  <c r="BF146"/>
  <c r="T146"/>
  <c r="R146"/>
  <c r="P146"/>
  <c r="BI141"/>
  <c r="BH141"/>
  <c r="BG141"/>
  <c r="BF141"/>
  <c r="T141"/>
  <c r="R141"/>
  <c r="P141"/>
  <c r="BI136"/>
  <c r="BH136"/>
  <c r="BG136"/>
  <c r="BF136"/>
  <c r="T136"/>
  <c r="R136"/>
  <c r="P136"/>
  <c r="BI132"/>
  <c r="BH132"/>
  <c r="BG132"/>
  <c r="BF132"/>
  <c r="T132"/>
  <c r="R132"/>
  <c r="P132"/>
  <c r="J127"/>
  <c r="F127"/>
  <c r="J126"/>
  <c r="F126"/>
  <c r="F124"/>
  <c r="E122"/>
  <c r="J35"/>
  <c r="J96"/>
  <c r="F96"/>
  <c r="J95"/>
  <c r="F95"/>
  <c r="F93"/>
  <c r="E91"/>
  <c r="J16"/>
  <c r="J124" s="1"/>
  <c r="E7"/>
  <c r="E116"/>
  <c r="J43" i="9"/>
  <c r="J42"/>
  <c r="AY104" i="1"/>
  <c r="J41" i="9"/>
  <c r="AX104" i="1"/>
  <c r="BI177" i="9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1"/>
  <c r="BH141"/>
  <c r="BG141"/>
  <c r="BF141"/>
  <c r="T141"/>
  <c r="R141"/>
  <c r="P141"/>
  <c r="BI137"/>
  <c r="BH137"/>
  <c r="BG137"/>
  <c r="BF137"/>
  <c r="T137"/>
  <c r="R137"/>
  <c r="P137"/>
  <c r="BI132"/>
  <c r="BH132"/>
  <c r="BG132"/>
  <c r="BF132"/>
  <c r="T132"/>
  <c r="R132"/>
  <c r="P132"/>
  <c r="J127"/>
  <c r="F127"/>
  <c r="J126"/>
  <c r="F126"/>
  <c r="F124"/>
  <c r="E122"/>
  <c r="J35"/>
  <c r="J96"/>
  <c r="F96"/>
  <c r="J95"/>
  <c r="F95"/>
  <c r="F93"/>
  <c r="E91"/>
  <c r="J16"/>
  <c r="J124"/>
  <c r="E7"/>
  <c r="E85" s="1"/>
  <c r="J43" i="8"/>
  <c r="J42"/>
  <c r="AY103" i="1"/>
  <c r="J41" i="8"/>
  <c r="AX103" i="1"/>
  <c r="BI185" i="8"/>
  <c r="BH185"/>
  <c r="BG185"/>
  <c r="BF185"/>
  <c r="T185"/>
  <c r="R185"/>
  <c r="P185"/>
  <c r="BI179"/>
  <c r="BH179"/>
  <c r="BG179"/>
  <c r="BF179"/>
  <c r="T179"/>
  <c r="R179"/>
  <c r="P179"/>
  <c r="BI175"/>
  <c r="BH175"/>
  <c r="BG175"/>
  <c r="BF175"/>
  <c r="T175"/>
  <c r="R175"/>
  <c r="P175"/>
  <c r="BI169"/>
  <c r="BH169"/>
  <c r="BG169"/>
  <c r="BF169"/>
  <c r="T169"/>
  <c r="R169"/>
  <c r="P169"/>
  <c r="BI167"/>
  <c r="BH167"/>
  <c r="BG167"/>
  <c r="BF167"/>
  <c r="T167"/>
  <c r="R167"/>
  <c r="P167"/>
  <c r="BI161"/>
  <c r="BH161"/>
  <c r="BG161"/>
  <c r="BF161"/>
  <c r="T161"/>
  <c r="R161"/>
  <c r="P161"/>
  <c r="BI155"/>
  <c r="BH155"/>
  <c r="BG155"/>
  <c r="BF155"/>
  <c r="T155"/>
  <c r="R155"/>
  <c r="P155"/>
  <c r="BI149"/>
  <c r="BH149"/>
  <c r="BG149"/>
  <c r="BF149"/>
  <c r="T149"/>
  <c r="R149"/>
  <c r="P149"/>
  <c r="BI143"/>
  <c r="BH143"/>
  <c r="BG143"/>
  <c r="BF143"/>
  <c r="T143"/>
  <c r="R143"/>
  <c r="P143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J127"/>
  <c r="F127"/>
  <c r="J126"/>
  <c r="F126"/>
  <c r="F124"/>
  <c r="E122"/>
  <c r="J35"/>
  <c r="J96"/>
  <c r="F96"/>
  <c r="J95"/>
  <c r="F95"/>
  <c r="F93"/>
  <c r="E91"/>
  <c r="J16"/>
  <c r="J93" s="1"/>
  <c r="E7"/>
  <c r="E116"/>
  <c r="J43" i="7"/>
  <c r="J42"/>
  <c r="AY102" i="1"/>
  <c r="J41" i="7"/>
  <c r="AX102" i="1"/>
  <c r="BI187" i="7"/>
  <c r="BH187"/>
  <c r="BG187"/>
  <c r="BF187"/>
  <c r="T187"/>
  <c r="T186" s="1"/>
  <c r="R187"/>
  <c r="R186"/>
  <c r="P187"/>
  <c r="P186" s="1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8"/>
  <c r="BH168"/>
  <c r="BG168"/>
  <c r="BF168"/>
  <c r="T168"/>
  <c r="R168"/>
  <c r="P168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4"/>
  <c r="BH154"/>
  <c r="BG154"/>
  <c r="BF154"/>
  <c r="T154"/>
  <c r="R154"/>
  <c r="P154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J128"/>
  <c r="F128"/>
  <c r="J127"/>
  <c r="F127"/>
  <c r="F125"/>
  <c r="E123"/>
  <c r="J35"/>
  <c r="J96"/>
  <c r="F96"/>
  <c r="J95"/>
  <c r="F95"/>
  <c r="F93"/>
  <c r="E91"/>
  <c r="J16"/>
  <c r="J93"/>
  <c r="E7"/>
  <c r="E85" s="1"/>
  <c r="J43" i="6"/>
  <c r="J42"/>
  <c r="AY101" i="1"/>
  <c r="J41" i="6"/>
  <c r="AX101" i="1"/>
  <c r="BI193" i="6"/>
  <c r="BH193"/>
  <c r="BG193"/>
  <c r="BF193"/>
  <c r="T193"/>
  <c r="R193"/>
  <c r="P193"/>
  <c r="BI186"/>
  <c r="BH186"/>
  <c r="BG186"/>
  <c r="BF186"/>
  <c r="T186"/>
  <c r="R186"/>
  <c r="P186"/>
  <c r="BI182"/>
  <c r="BH182"/>
  <c r="BG182"/>
  <c r="BF182"/>
  <c r="T182"/>
  <c r="R182"/>
  <c r="P182"/>
  <c r="BI175"/>
  <c r="BH175"/>
  <c r="BG175"/>
  <c r="BF175"/>
  <c r="T175"/>
  <c r="R175"/>
  <c r="P175"/>
  <c r="BI173"/>
  <c r="BH173"/>
  <c r="BG173"/>
  <c r="BF173"/>
  <c r="T173"/>
  <c r="R173"/>
  <c r="P173"/>
  <c r="BI166"/>
  <c r="BH166"/>
  <c r="BG166"/>
  <c r="BF166"/>
  <c r="T166"/>
  <c r="R166"/>
  <c r="P166"/>
  <c r="BI159"/>
  <c r="BH159"/>
  <c r="BG159"/>
  <c r="BF159"/>
  <c r="T159"/>
  <c r="R159"/>
  <c r="P159"/>
  <c r="BI152"/>
  <c r="BH152"/>
  <c r="BG152"/>
  <c r="BF152"/>
  <c r="T152"/>
  <c r="R152"/>
  <c r="P152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J127"/>
  <c r="F127"/>
  <c r="J126"/>
  <c r="F126"/>
  <c r="F124"/>
  <c r="E122"/>
  <c r="J35"/>
  <c r="J96"/>
  <c r="F96"/>
  <c r="J95"/>
  <c r="F95"/>
  <c r="F93"/>
  <c r="E91"/>
  <c r="J16"/>
  <c r="J124"/>
  <c r="E7"/>
  <c r="E116"/>
  <c r="J43" i="5"/>
  <c r="J42"/>
  <c r="AY100" i="1" s="1"/>
  <c r="J41" i="5"/>
  <c r="AX100" i="1" s="1"/>
  <c r="BI204" i="5"/>
  <c r="BH204"/>
  <c r="BG204"/>
  <c r="BF204"/>
  <c r="T204"/>
  <c r="T203" s="1"/>
  <c r="R204"/>
  <c r="R203" s="1"/>
  <c r="P204"/>
  <c r="P203" s="1"/>
  <c r="BI199"/>
  <c r="BH199"/>
  <c r="BG199"/>
  <c r="BF199"/>
  <c r="T199"/>
  <c r="R199"/>
  <c r="P199"/>
  <c r="BI193"/>
  <c r="BH193"/>
  <c r="BG193"/>
  <c r="BF193"/>
  <c r="T193"/>
  <c r="R193"/>
  <c r="P193"/>
  <c r="BI189"/>
  <c r="BH189"/>
  <c r="BG189"/>
  <c r="BF189"/>
  <c r="T189"/>
  <c r="R189"/>
  <c r="P189"/>
  <c r="BI183"/>
  <c r="BH183"/>
  <c r="BG183"/>
  <c r="BF183"/>
  <c r="T183"/>
  <c r="R183"/>
  <c r="P183"/>
  <c r="BI181"/>
  <c r="BH181"/>
  <c r="BG181"/>
  <c r="BF181"/>
  <c r="T181"/>
  <c r="R181"/>
  <c r="P181"/>
  <c r="BI175"/>
  <c r="BH175"/>
  <c r="BG175"/>
  <c r="BF175"/>
  <c r="T175"/>
  <c r="R175"/>
  <c r="P175"/>
  <c r="BI169"/>
  <c r="BH169"/>
  <c r="BG169"/>
  <c r="BF169"/>
  <c r="T169"/>
  <c r="R169"/>
  <c r="P169"/>
  <c r="BI163"/>
  <c r="BH163"/>
  <c r="BG163"/>
  <c r="BF163"/>
  <c r="T163"/>
  <c r="R163"/>
  <c r="P163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J128"/>
  <c r="F128"/>
  <c r="J127"/>
  <c r="F127"/>
  <c r="F125"/>
  <c r="E123"/>
  <c r="J35"/>
  <c r="J96"/>
  <c r="F96"/>
  <c r="J95"/>
  <c r="F95"/>
  <c r="F93"/>
  <c r="E91"/>
  <c r="J16"/>
  <c r="J125" s="1"/>
  <c r="E7"/>
  <c r="E117"/>
  <c r="J43" i="4"/>
  <c r="J42"/>
  <c r="AY99" i="1"/>
  <c r="J41" i="4"/>
  <c r="AX99" i="1"/>
  <c r="BI205" i="4"/>
  <c r="BH205"/>
  <c r="BG205"/>
  <c r="BF205"/>
  <c r="T205"/>
  <c r="T204"/>
  <c r="R205"/>
  <c r="R204"/>
  <c r="P205"/>
  <c r="P204"/>
  <c r="BI200"/>
  <c r="BH200"/>
  <c r="BG200"/>
  <c r="BF200"/>
  <c r="T200"/>
  <c r="R200"/>
  <c r="P200"/>
  <c r="BI194"/>
  <c r="BH194"/>
  <c r="BG194"/>
  <c r="BF194"/>
  <c r="T194"/>
  <c r="R194"/>
  <c r="P194"/>
  <c r="BI190"/>
  <c r="BH190"/>
  <c r="BG190"/>
  <c r="BF190"/>
  <c r="T190"/>
  <c r="R190"/>
  <c r="P190"/>
  <c r="BI184"/>
  <c r="BH184"/>
  <c r="BG184"/>
  <c r="BF184"/>
  <c r="T184"/>
  <c r="R184"/>
  <c r="P184"/>
  <c r="BI182"/>
  <c r="BH182"/>
  <c r="BG182"/>
  <c r="BF182"/>
  <c r="T182"/>
  <c r="R182"/>
  <c r="P182"/>
  <c r="BI176"/>
  <c r="BH176"/>
  <c r="BG176"/>
  <c r="BF176"/>
  <c r="T176"/>
  <c r="R176"/>
  <c r="P176"/>
  <c r="BI170"/>
  <c r="BH170"/>
  <c r="BG170"/>
  <c r="BF170"/>
  <c r="T170"/>
  <c r="R170"/>
  <c r="P170"/>
  <c r="BI164"/>
  <c r="BH164"/>
  <c r="BG164"/>
  <c r="BF164"/>
  <c r="T164"/>
  <c r="R164"/>
  <c r="P164"/>
  <c r="BI158"/>
  <c r="BH158"/>
  <c r="BG158"/>
  <c r="BF158"/>
  <c r="T158"/>
  <c r="R158"/>
  <c r="P158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J128"/>
  <c r="F128"/>
  <c r="J127"/>
  <c r="F127"/>
  <c r="F125"/>
  <c r="E123"/>
  <c r="J35"/>
  <c r="J96"/>
  <c r="F96"/>
  <c r="J95"/>
  <c r="F95"/>
  <c r="F93"/>
  <c r="E91"/>
  <c r="J16"/>
  <c r="J125"/>
  <c r="E7"/>
  <c r="E85"/>
  <c r="J43" i="3"/>
  <c r="J42"/>
  <c r="AY98" i="1"/>
  <c r="J41" i="3"/>
  <c r="AX98" i="1" s="1"/>
  <c r="BI193" i="3"/>
  <c r="BH193"/>
  <c r="BG193"/>
  <c r="BF193"/>
  <c r="T193"/>
  <c r="R193"/>
  <c r="P193"/>
  <c r="BI186"/>
  <c r="BH186"/>
  <c r="BG186"/>
  <c r="BF186"/>
  <c r="T186"/>
  <c r="R186"/>
  <c r="P186"/>
  <c r="BI182"/>
  <c r="BH182"/>
  <c r="BG182"/>
  <c r="BF182"/>
  <c r="T182"/>
  <c r="R182"/>
  <c r="P182"/>
  <c r="BI175"/>
  <c r="BH175"/>
  <c r="BG175"/>
  <c r="BF175"/>
  <c r="T175"/>
  <c r="R175"/>
  <c r="P175"/>
  <c r="BI173"/>
  <c r="BH173"/>
  <c r="BG173"/>
  <c r="BF173"/>
  <c r="T173"/>
  <c r="R173"/>
  <c r="P173"/>
  <c r="BI166"/>
  <c r="BH166"/>
  <c r="BG166"/>
  <c r="BF166"/>
  <c r="T166"/>
  <c r="R166"/>
  <c r="P166"/>
  <c r="BI159"/>
  <c r="BH159"/>
  <c r="BG159"/>
  <c r="BF159"/>
  <c r="T159"/>
  <c r="R159"/>
  <c r="P159"/>
  <c r="BI152"/>
  <c r="BH152"/>
  <c r="BG152"/>
  <c r="BF152"/>
  <c r="T152"/>
  <c r="R152"/>
  <c r="P152"/>
  <c r="BI145"/>
  <c r="BH145"/>
  <c r="BG145"/>
  <c r="BF145"/>
  <c r="T145"/>
  <c r="R145"/>
  <c r="P145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2"/>
  <c r="BH132"/>
  <c r="BG132"/>
  <c r="BF132"/>
  <c r="T132"/>
  <c r="R132"/>
  <c r="P132"/>
  <c r="J127"/>
  <c r="F127"/>
  <c r="J126"/>
  <c r="F126"/>
  <c r="F124"/>
  <c r="E122"/>
  <c r="J35"/>
  <c r="J96"/>
  <c r="F96"/>
  <c r="J95"/>
  <c r="F95"/>
  <c r="F93"/>
  <c r="E91"/>
  <c r="J16"/>
  <c r="J124"/>
  <c r="E7"/>
  <c r="E85" s="1"/>
  <c r="J41" i="2"/>
  <c r="J40"/>
  <c r="AY96" i="1"/>
  <c r="J39" i="2"/>
  <c r="AX96" i="1" s="1"/>
  <c r="BI147" i="2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T129"/>
  <c r="R130"/>
  <c r="R129" s="1"/>
  <c r="P130"/>
  <c r="P129"/>
  <c r="J124"/>
  <c r="F124"/>
  <c r="J123"/>
  <c r="F123"/>
  <c r="F121"/>
  <c r="E119"/>
  <c r="J33"/>
  <c r="J94"/>
  <c r="F94"/>
  <c r="J93"/>
  <c r="F93"/>
  <c r="F91"/>
  <c r="E89"/>
  <c r="J14"/>
  <c r="J91"/>
  <c r="E7"/>
  <c r="E115" s="1"/>
  <c r="L90" i="1"/>
  <c r="AM90"/>
  <c r="AM89"/>
  <c r="L89"/>
  <c r="AM87"/>
  <c r="L87"/>
  <c r="L85"/>
  <c r="L84"/>
  <c r="J141" i="2"/>
  <c r="BK133"/>
  <c r="J143"/>
  <c r="BK135"/>
  <c r="BK130"/>
  <c r="J175" i="3"/>
  <c r="J136"/>
  <c r="J182"/>
  <c r="J145"/>
  <c r="J166"/>
  <c r="J200" i="4"/>
  <c r="BK176"/>
  <c r="BK149"/>
  <c r="BK133"/>
  <c r="J170"/>
  <c r="BK141"/>
  <c r="BK184"/>
  <c r="BK199" i="5"/>
  <c r="BK183"/>
  <c r="J169"/>
  <c r="J204"/>
  <c r="BK181"/>
  <c r="BK157"/>
  <c r="J133"/>
  <c r="BK153"/>
  <c r="BK182" i="6"/>
  <c r="BK152"/>
  <c r="J132"/>
  <c r="BK136"/>
  <c r="BK175"/>
  <c r="BK145"/>
  <c r="J156" i="7"/>
  <c r="J164"/>
  <c r="J182"/>
  <c r="J137"/>
  <c r="BK164"/>
  <c r="BK154"/>
  <c r="J175" i="8"/>
  <c r="J143"/>
  <c r="BK175"/>
  <c r="J132"/>
  <c r="BK132"/>
  <c r="BK141" i="9"/>
  <c r="BK163"/>
  <c r="J173"/>
  <c r="J151"/>
  <c r="BK147"/>
  <c r="BK155"/>
  <c r="J132"/>
  <c r="BK151" i="10"/>
  <c r="J172"/>
  <c r="J146"/>
  <c r="BK161"/>
  <c r="BK195" i="11"/>
  <c r="J207"/>
  <c r="BK161"/>
  <c r="J185"/>
  <c r="J177"/>
  <c r="J237" i="12"/>
  <c r="BK195"/>
  <c r="BK153"/>
  <c r="J223"/>
  <c r="J179"/>
  <c r="J143"/>
  <c r="J229"/>
  <c r="BK168"/>
  <c r="BK229"/>
  <c r="BK204"/>
  <c r="J168"/>
  <c r="BK145" i="2"/>
  <c r="J139"/>
  <c r="J135"/>
  <c r="J145"/>
  <c r="J137"/>
  <c r="J130"/>
  <c r="J147"/>
  <c r="J186" i="3"/>
  <c r="J159"/>
  <c r="J140"/>
  <c r="BK193"/>
  <c r="J173"/>
  <c r="J138"/>
  <c r="BK140"/>
  <c r="BK138"/>
  <c r="BK182" i="4"/>
  <c r="J164"/>
  <c r="J153"/>
  <c r="BK137"/>
  <c r="J133"/>
  <c r="BK164"/>
  <c r="J149"/>
  <c r="BK200"/>
  <c r="J182"/>
  <c r="BK204" i="5"/>
  <c r="J199"/>
  <c r="BK193"/>
  <c r="BK169"/>
  <c r="BK149"/>
  <c r="J137"/>
  <c r="J157"/>
  <c r="BK137"/>
  <c r="BK193" i="6"/>
  <c r="J175"/>
  <c r="J145"/>
  <c r="J142"/>
  <c r="BK166"/>
  <c r="J193"/>
  <c r="BK173"/>
  <c r="BK174" i="7"/>
  <c r="J141"/>
  <c r="BK182"/>
  <c r="J154"/>
  <c r="BK133"/>
  <c r="BK145"/>
  <c r="BK170"/>
  <c r="J168"/>
  <c r="BK156"/>
  <c r="J145"/>
  <c r="J133"/>
  <c r="BK179" i="8"/>
  <c r="J161"/>
  <c r="BK149"/>
  <c r="J179"/>
  <c r="J167"/>
  <c r="BK143"/>
  <c r="BK155"/>
  <c r="BK136"/>
  <c r="J169" i="9"/>
  <c r="BK177"/>
  <c r="J155"/>
  <c r="J141"/>
  <c r="J163"/>
  <c r="BK169"/>
  <c r="BK137"/>
  <c r="BK156" i="10"/>
  <c r="J141"/>
  <c r="BK177"/>
  <c r="J156"/>
  <c r="BK132"/>
  <c r="BK136"/>
  <c r="BK172"/>
  <c r="BK199" i="11"/>
  <c r="BK142"/>
  <c r="J187"/>
  <c r="BK132"/>
  <c r="BK187"/>
  <c r="J142"/>
  <c r="J153"/>
  <c r="J243" i="12"/>
  <c r="J211"/>
  <c r="BK175"/>
  <c r="J158"/>
  <c r="J138"/>
  <c r="BK207"/>
  <c r="BK184"/>
  <c r="BK158"/>
  <c r="BK237"/>
  <c r="J190"/>
  <c r="BK148"/>
  <c r="J217"/>
  <c r="BK190"/>
  <c r="J175"/>
  <c r="BK147" i="2"/>
  <c r="BK137"/>
  <c r="AS97" i="1"/>
  <c r="BK139" i="2"/>
  <c r="BK182" i="3"/>
  <c r="BK166"/>
  <c r="BK152"/>
  <c r="BK186"/>
  <c r="J152"/>
  <c r="J132"/>
  <c r="BK159"/>
  <c r="BK145"/>
  <c r="J184" i="4"/>
  <c r="J158"/>
  <c r="J145"/>
  <c r="J137"/>
  <c r="J205"/>
  <c r="BK158"/>
  <c r="BK145"/>
  <c r="BK205"/>
  <c r="BK190"/>
  <c r="J193" i="5"/>
  <c r="J189"/>
  <c r="J175"/>
  <c r="BK163"/>
  <c r="BK141"/>
  <c r="J163"/>
  <c r="J141"/>
  <c r="BK133"/>
  <c r="J173" i="6"/>
  <c r="J152"/>
  <c r="J136"/>
  <c r="BK132"/>
  <c r="BK140"/>
  <c r="J186"/>
  <c r="J166"/>
  <c r="J170" i="7"/>
  <c r="J187"/>
  <c r="J178"/>
  <c r="BK137"/>
  <c r="BK168"/>
  <c r="BK141"/>
  <c r="BK178"/>
  <c r="BK169" i="8"/>
  <c r="J155"/>
  <c r="J136"/>
  <c r="J149"/>
  <c r="J169"/>
  <c r="BK140"/>
  <c r="J177" i="9"/>
  <c r="BK165"/>
  <c r="J147"/>
  <c r="J165"/>
  <c r="BK173"/>
  <c r="BK151"/>
  <c r="J163" i="10"/>
  <c r="BK146"/>
  <c r="J132"/>
  <c r="BK163"/>
  <c r="BK141"/>
  <c r="J151"/>
  <c r="J177"/>
  <c r="BK207" i="11"/>
  <c r="J132"/>
  <c r="BK177"/>
  <c r="J199"/>
  <c r="J169"/>
  <c r="BK185"/>
  <c r="J235" i="12"/>
  <c r="J204"/>
  <c r="J170"/>
  <c r="BK143"/>
  <c r="BK243"/>
  <c r="J195"/>
  <c r="BK163"/>
  <c r="BK138"/>
  <c r="BK235"/>
  <c r="BK179"/>
  <c r="BK253"/>
  <c r="BK223"/>
  <c r="J199"/>
  <c r="J184"/>
  <c r="BK143" i="2"/>
  <c r="AK27" i="1"/>
  <c r="BK141" i="2"/>
  <c r="J133"/>
  <c r="J193" i="3"/>
  <c r="BK173"/>
  <c r="BK175"/>
  <c r="BK136"/>
  <c r="BK132"/>
  <c r="J194" i="4"/>
  <c r="BK170"/>
  <c r="J141"/>
  <c r="J190"/>
  <c r="BK153"/>
  <c r="BK194"/>
  <c r="J176"/>
  <c r="BK189" i="5"/>
  <c r="BK175"/>
  <c r="J149"/>
  <c r="BK145"/>
  <c r="J183"/>
  <c r="J153"/>
  <c r="J181"/>
  <c r="J145"/>
  <c r="BK186" i="6"/>
  <c r="J159"/>
  <c r="J140"/>
  <c r="BK142"/>
  <c r="J182"/>
  <c r="BK159"/>
  <c r="BK160" i="7"/>
  <c r="J174"/>
  <c r="BK149"/>
  <c r="BK187"/>
  <c r="J160"/>
  <c r="J149"/>
  <c r="J185" i="8"/>
  <c r="BK167"/>
  <c r="J140"/>
  <c r="BK161"/>
  <c r="BK185"/>
  <c r="J137" i="9"/>
  <c r="J159"/>
  <c r="BK132"/>
  <c r="BK159"/>
  <c r="J136" i="10"/>
  <c r="J161"/>
  <c r="BK168"/>
  <c r="J168"/>
  <c r="BK153" i="11"/>
  <c r="BK169"/>
  <c r="J195"/>
  <c r="J161"/>
  <c r="J253" i="12"/>
  <c r="J207"/>
  <c r="J163"/>
  <c r="J247"/>
  <c r="BK199"/>
  <c r="J148"/>
  <c r="BK247"/>
  <c r="BK217"/>
  <c r="J153"/>
  <c r="BK211"/>
  <c r="BK170"/>
  <c r="T132" i="2" l="1"/>
  <c r="T128"/>
  <c r="T127"/>
  <c r="BK144" i="3"/>
  <c r="J144" s="1"/>
  <c r="J102" s="1"/>
  <c r="P132" i="4"/>
  <c r="R157"/>
  <c r="P132" i="5"/>
  <c r="R156"/>
  <c r="R131" i="6"/>
  <c r="T144"/>
  <c r="T130" s="1"/>
  <c r="P132" i="7"/>
  <c r="R153"/>
  <c r="P131" i="8"/>
  <c r="R142"/>
  <c r="T146" i="9"/>
  <c r="P131" i="10"/>
  <c r="R140"/>
  <c r="R130" s="1"/>
  <c r="T152" i="11"/>
  <c r="T130" s="1"/>
  <c r="R137" i="12"/>
  <c r="R136"/>
  <c r="P132" i="2"/>
  <c r="P128" s="1"/>
  <c r="P127" s="1"/>
  <c r="AU96" i="1" s="1"/>
  <c r="P131" i="3"/>
  <c r="T131"/>
  <c r="T144"/>
  <c r="T132" i="4"/>
  <c r="BK157"/>
  <c r="J157" s="1"/>
  <c r="J102" s="1"/>
  <c r="T132" i="5"/>
  <c r="T156"/>
  <c r="BK144" i="6"/>
  <c r="J144"/>
  <c r="J102"/>
  <c r="P144"/>
  <c r="BK153" i="7"/>
  <c r="J153"/>
  <c r="J102"/>
  <c r="BK142" i="8"/>
  <c r="J142" s="1"/>
  <c r="J102" s="1"/>
  <c r="P131" i="9"/>
  <c r="R146"/>
  <c r="R130" s="1"/>
  <c r="BK140" i="10"/>
  <c r="J140"/>
  <c r="J102"/>
  <c r="R152" i="11"/>
  <c r="R130" s="1"/>
  <c r="BK137" i="12"/>
  <c r="BK136"/>
  <c r="J136"/>
  <c r="J102" s="1"/>
  <c r="P189"/>
  <c r="P210"/>
  <c r="BK132" i="2"/>
  <c r="J132" s="1"/>
  <c r="J101" s="1"/>
  <c r="BK131" i="3"/>
  <c r="J131"/>
  <c r="J101" s="1"/>
  <c r="R131"/>
  <c r="R144"/>
  <c r="R132" i="4"/>
  <c r="R131" s="1"/>
  <c r="P157"/>
  <c r="R132" i="5"/>
  <c r="R131"/>
  <c r="BK156"/>
  <c r="J156"/>
  <c r="J102"/>
  <c r="BK131" i="6"/>
  <c r="J131" s="1"/>
  <c r="J101" s="1"/>
  <c r="P131"/>
  <c r="P130"/>
  <c r="AU101" i="1" s="1"/>
  <c r="T131" i="6"/>
  <c r="R144"/>
  <c r="BK132" i="7"/>
  <c r="T132"/>
  <c r="T153"/>
  <c r="R131" i="8"/>
  <c r="R130" s="1"/>
  <c r="P142"/>
  <c r="T131" i="9"/>
  <c r="T130"/>
  <c r="P146"/>
  <c r="T131" i="10"/>
  <c r="P140"/>
  <c r="BK152" i="11"/>
  <c r="J152" s="1"/>
  <c r="J102" s="1"/>
  <c r="T137" i="12"/>
  <c r="T136"/>
  <c r="R189"/>
  <c r="T189"/>
  <c r="T210"/>
  <c r="R132" i="2"/>
  <c r="R128" s="1"/>
  <c r="R127" s="1"/>
  <c r="P144" i="3"/>
  <c r="BK132" i="4"/>
  <c r="J132" s="1"/>
  <c r="J101" s="1"/>
  <c r="T157"/>
  <c r="BK132" i="5"/>
  <c r="J132" s="1"/>
  <c r="J101" s="1"/>
  <c r="P156"/>
  <c r="R132" i="7"/>
  <c r="R131"/>
  <c r="P153"/>
  <c r="BK131" i="8"/>
  <c r="J131"/>
  <c r="J101"/>
  <c r="T131"/>
  <c r="T142"/>
  <c r="BK131" i="9"/>
  <c r="J131"/>
  <c r="J101"/>
  <c r="R131"/>
  <c r="BK146"/>
  <c r="J146"/>
  <c r="J102" s="1"/>
  <c r="BK131" i="10"/>
  <c r="J131"/>
  <c r="J101"/>
  <c r="R131"/>
  <c r="T140"/>
  <c r="P152" i="11"/>
  <c r="P130" s="1"/>
  <c r="AU106" i="1" s="1"/>
  <c r="P137" i="12"/>
  <c r="P136"/>
  <c r="BK189"/>
  <c r="J189"/>
  <c r="J105"/>
  <c r="BK210"/>
  <c r="J210" s="1"/>
  <c r="J106" s="1"/>
  <c r="R210"/>
  <c r="BK129" i="2"/>
  <c r="J129" s="1"/>
  <c r="J100" s="1"/>
  <c r="BK131" i="11"/>
  <c r="J131"/>
  <c r="J101" s="1"/>
  <c r="BK204" i="4"/>
  <c r="J204"/>
  <c r="J103"/>
  <c r="BK186" i="7"/>
  <c r="J186"/>
  <c r="J103"/>
  <c r="BK203" i="5"/>
  <c r="J203" s="1"/>
  <c r="J103" s="1"/>
  <c r="BE207" i="12"/>
  <c r="BE237"/>
  <c r="BE243"/>
  <c r="BE253"/>
  <c r="BE143"/>
  <c r="BE170"/>
  <c r="BE195"/>
  <c r="BE199"/>
  <c r="BE204"/>
  <c r="J93"/>
  <c r="BE153"/>
  <c r="BE163"/>
  <c r="BE168"/>
  <c r="BE175"/>
  <c r="BE223"/>
  <c r="BE229"/>
  <c r="BE235"/>
  <c r="BE247"/>
  <c r="E85"/>
  <c r="BE138"/>
  <c r="BE148"/>
  <c r="BE158"/>
  <c r="BE179"/>
  <c r="BE184"/>
  <c r="BE190"/>
  <c r="BE211"/>
  <c r="BE217"/>
  <c r="E85" i="11"/>
  <c r="BE132"/>
  <c r="BE161"/>
  <c r="BE199"/>
  <c r="BE153"/>
  <c r="J124"/>
  <c r="BE142"/>
  <c r="BE185"/>
  <c r="BE195"/>
  <c r="BE169"/>
  <c r="BE177"/>
  <c r="BE187"/>
  <c r="BE207"/>
  <c r="J93" i="10"/>
  <c r="BE146"/>
  <c r="E85"/>
  <c r="BE132"/>
  <c r="BE141"/>
  <c r="BE163"/>
  <c r="BE136"/>
  <c r="BE151"/>
  <c r="BE156"/>
  <c r="BE161"/>
  <c r="BE177"/>
  <c r="BE168"/>
  <c r="BE172"/>
  <c r="J93" i="9"/>
  <c r="BE141"/>
  <c r="BE159"/>
  <c r="E116"/>
  <c r="BE132"/>
  <c r="BE177"/>
  <c r="BE137"/>
  <c r="BE147"/>
  <c r="BE169"/>
  <c r="BE151"/>
  <c r="BE155"/>
  <c r="BE163"/>
  <c r="BE165"/>
  <c r="BE173"/>
  <c r="J132" i="7"/>
  <c r="J101"/>
  <c r="J124" i="8"/>
  <c r="BE136"/>
  <c r="BE143"/>
  <c r="BE149"/>
  <c r="BE175"/>
  <c r="BE179"/>
  <c r="BE132"/>
  <c r="BE140"/>
  <c r="BE161"/>
  <c r="BE167"/>
  <c r="BE169"/>
  <c r="BE185"/>
  <c r="E85"/>
  <c r="BE155"/>
  <c r="E117" i="7"/>
  <c r="J125"/>
  <c r="BE154"/>
  <c r="BE160"/>
  <c r="BE170"/>
  <c r="BE174"/>
  <c r="BE178"/>
  <c r="BE187"/>
  <c r="BE141"/>
  <c r="BE145"/>
  <c r="BE156"/>
  <c r="BE168"/>
  <c r="BE133"/>
  <c r="BE137"/>
  <c r="BE149"/>
  <c r="BE164"/>
  <c r="BE182"/>
  <c r="J93" i="6"/>
  <c r="BE136"/>
  <c r="BE142"/>
  <c r="BE173"/>
  <c r="BE145"/>
  <c r="BE152"/>
  <c r="E85"/>
  <c r="BE132"/>
  <c r="BE140"/>
  <c r="BE159"/>
  <c r="BE166"/>
  <c r="BE175"/>
  <c r="BE182"/>
  <c r="BE186"/>
  <c r="BE193"/>
  <c r="BK131" i="4"/>
  <c r="J131"/>
  <c r="J100" s="1"/>
  <c r="J34" s="1"/>
  <c r="J36" s="1"/>
  <c r="AG99" i="1" s="1"/>
  <c r="BE149" i="5"/>
  <c r="BE175"/>
  <c r="E85"/>
  <c r="J93"/>
  <c r="BE133"/>
  <c r="BE137"/>
  <c r="BE145"/>
  <c r="BE153"/>
  <c r="BE163"/>
  <c r="BE183"/>
  <c r="BE189"/>
  <c r="BE141"/>
  <c r="BE157"/>
  <c r="BE169"/>
  <c r="BE181"/>
  <c r="BE193"/>
  <c r="BE199"/>
  <c r="BE204"/>
  <c r="BE182" i="4"/>
  <c r="BE184"/>
  <c r="BE194"/>
  <c r="E117"/>
  <c r="BE141"/>
  <c r="BE145"/>
  <c r="BE170"/>
  <c r="BE176"/>
  <c r="BE205"/>
  <c r="J93"/>
  <c r="BE133"/>
  <c r="BE137"/>
  <c r="BE149"/>
  <c r="BE153"/>
  <c r="BE158"/>
  <c r="BE164"/>
  <c r="BE190"/>
  <c r="BE200"/>
  <c r="BE132" i="3"/>
  <c r="BE136"/>
  <c r="BE175"/>
  <c r="BE152"/>
  <c r="J93"/>
  <c r="E116"/>
  <c r="BE140"/>
  <c r="BE145"/>
  <c r="BE182"/>
  <c r="BE186"/>
  <c r="BE138"/>
  <c r="BE159"/>
  <c r="BE166"/>
  <c r="BE173"/>
  <c r="BE193"/>
  <c r="E85" i="2"/>
  <c r="J121"/>
  <c r="BE135"/>
  <c r="BE143"/>
  <c r="BE137"/>
  <c r="BE145"/>
  <c r="BE147"/>
  <c r="BE130"/>
  <c r="BE133"/>
  <c r="BE139"/>
  <c r="BE141"/>
  <c r="F40"/>
  <c r="BC96" i="1"/>
  <c r="F40" i="3"/>
  <c r="BA98" i="1"/>
  <c r="F40" i="4"/>
  <c r="BA99" i="1"/>
  <c r="F41" i="5"/>
  <c r="BB100" i="1"/>
  <c r="F40" i="5"/>
  <c r="BA100" i="1"/>
  <c r="F40" i="6"/>
  <c r="BA101" i="1"/>
  <c r="J40" i="7"/>
  <c r="AW102" i="1"/>
  <c r="F40" i="8"/>
  <c r="BA103" i="1"/>
  <c r="F42" i="8"/>
  <c r="BC103" i="1"/>
  <c r="F43" i="9"/>
  <c r="BD104" i="1"/>
  <c r="J40" i="10"/>
  <c r="AW105" i="1"/>
  <c r="F41" i="11"/>
  <c r="BB106" i="1"/>
  <c r="F40" i="12"/>
  <c r="BA107" i="1"/>
  <c r="F43" i="12"/>
  <c r="BD107" i="1"/>
  <c r="F41" i="2"/>
  <c r="BD96" i="1"/>
  <c r="F39" i="2"/>
  <c r="BB96" i="1"/>
  <c r="F42" i="3"/>
  <c r="BC98" i="1"/>
  <c r="J40" i="4"/>
  <c r="AW99" i="1"/>
  <c r="F43" i="4"/>
  <c r="BD99" i="1"/>
  <c r="F42" i="5"/>
  <c r="BC100" i="1"/>
  <c r="J40" i="6"/>
  <c r="AW101" i="1"/>
  <c r="F43" i="6"/>
  <c r="BD101" i="1"/>
  <c r="F43" i="7"/>
  <c r="BD102" i="1"/>
  <c r="F41" i="8"/>
  <c r="BB103" i="1"/>
  <c r="F41" i="9"/>
  <c r="BB104" i="1"/>
  <c r="F42" i="9"/>
  <c r="BC104" i="1"/>
  <c r="F40" i="10"/>
  <c r="BA105" i="1"/>
  <c r="F42" i="10"/>
  <c r="BC105" i="1"/>
  <c r="F43" i="11"/>
  <c r="BD106" i="1"/>
  <c r="J40" i="12"/>
  <c r="AW107" i="1"/>
  <c r="J38" i="2"/>
  <c r="AW96" i="1"/>
  <c r="J40" i="3"/>
  <c r="AW98" i="1"/>
  <c r="F41" i="4"/>
  <c r="BB99" i="1"/>
  <c r="F43" i="5"/>
  <c r="BD100" i="1"/>
  <c r="F41" i="6"/>
  <c r="BB101" i="1"/>
  <c r="F40" i="7"/>
  <c r="BA102" i="1"/>
  <c r="F43" i="8"/>
  <c r="BD103" i="1"/>
  <c r="F40" i="9"/>
  <c r="BA104" i="1"/>
  <c r="J40" i="9"/>
  <c r="AW104" i="1"/>
  <c r="F41" i="10"/>
  <c r="BB105" i="1"/>
  <c r="J40" i="11"/>
  <c r="AW106" i="1"/>
  <c r="F41" i="12"/>
  <c r="BB107" i="1"/>
  <c r="AS95"/>
  <c r="AS94"/>
  <c r="F38" i="2"/>
  <c r="BA96" i="1"/>
  <c r="F43" i="3"/>
  <c r="BD98" i="1"/>
  <c r="F41" i="3"/>
  <c r="BB98" i="1"/>
  <c r="F42" i="4"/>
  <c r="BC99" i="1"/>
  <c r="J40" i="5"/>
  <c r="AW100" i="1"/>
  <c r="F42" i="6"/>
  <c r="BC101" i="1"/>
  <c r="F41" i="7"/>
  <c r="BB102" i="1"/>
  <c r="F42" i="7"/>
  <c r="BC102" i="1"/>
  <c r="J40" i="8"/>
  <c r="AW103" i="1"/>
  <c r="F43" i="10"/>
  <c r="BD105" i="1"/>
  <c r="F42" i="11"/>
  <c r="BC106" i="1" s="1"/>
  <c r="F40" i="11"/>
  <c r="BA106" i="1"/>
  <c r="F42" i="12"/>
  <c r="BC107" i="1" s="1"/>
  <c r="T130" i="8" l="1"/>
  <c r="T188" i="12"/>
  <c r="T131" i="7"/>
  <c r="P130" i="3"/>
  <c r="AU98" i="1" s="1"/>
  <c r="R130" i="6"/>
  <c r="BK131" i="5"/>
  <c r="J131" s="1"/>
  <c r="J100" s="1"/>
  <c r="J34" s="1"/>
  <c r="J36" s="1"/>
  <c r="AG100" i="1" s="1"/>
  <c r="T135" i="12"/>
  <c r="T134" s="1"/>
  <c r="T130" i="10"/>
  <c r="T131" i="4"/>
  <c r="P130" i="10"/>
  <c r="AU105" i="1" s="1"/>
  <c r="P130" i="8"/>
  <c r="AU103" i="1" s="1"/>
  <c r="P131" i="4"/>
  <c r="AU99" i="1" s="1"/>
  <c r="R188" i="12"/>
  <c r="BK131" i="7"/>
  <c r="J131"/>
  <c r="J100" s="1"/>
  <c r="J108" s="1"/>
  <c r="P130" i="9"/>
  <c r="AU104" i="1"/>
  <c r="R135" i="12"/>
  <c r="R134" s="1"/>
  <c r="P131" i="7"/>
  <c r="AU102" i="1"/>
  <c r="P131" i="5"/>
  <c r="AU100" i="1" s="1"/>
  <c r="R130" i="3"/>
  <c r="P188" i="12"/>
  <c r="P135"/>
  <c r="P134" s="1"/>
  <c r="AU107" i="1" s="1"/>
  <c r="T131" i="5"/>
  <c r="T130" i="3"/>
  <c r="BK188" i="12"/>
  <c r="J188" s="1"/>
  <c r="J104" s="1"/>
  <c r="BK128" i="2"/>
  <c r="J128" s="1"/>
  <c r="J99" s="1"/>
  <c r="J137" i="12"/>
  <c r="J103"/>
  <c r="BK130" i="6"/>
  <c r="J130" s="1"/>
  <c r="J100" s="1"/>
  <c r="J34" s="1"/>
  <c r="J36" s="1"/>
  <c r="AG101" i="1" s="1"/>
  <c r="AN101" s="1"/>
  <c r="BK130" i="8"/>
  <c r="J130" s="1"/>
  <c r="J100" s="1"/>
  <c r="J34" s="1"/>
  <c r="J36" s="1"/>
  <c r="AG103" i="1" s="1"/>
  <c r="BK130" i="9"/>
  <c r="J130" s="1"/>
  <c r="J100" s="1"/>
  <c r="J34" s="1"/>
  <c r="J36" s="1"/>
  <c r="AG104" i="1" s="1"/>
  <c r="BK130" i="10"/>
  <c r="J130" s="1"/>
  <c r="J100" s="1"/>
  <c r="J34" s="1"/>
  <c r="J36" s="1"/>
  <c r="AG105" i="1" s="1"/>
  <c r="BK130" i="11"/>
  <c r="J130" s="1"/>
  <c r="J100" s="1"/>
  <c r="J34" s="1"/>
  <c r="J36" s="1"/>
  <c r="AG106" i="1" s="1"/>
  <c r="AN106" s="1"/>
  <c r="BK130" i="3"/>
  <c r="J130" s="1"/>
  <c r="J100" s="1"/>
  <c r="J34" s="1"/>
  <c r="J36" s="1"/>
  <c r="AG98" i="1" s="1"/>
  <c r="AN98" s="1"/>
  <c r="BK135" i="12"/>
  <c r="BK134" s="1"/>
  <c r="J134" s="1"/>
  <c r="J100" s="1"/>
  <c r="J34" s="1"/>
  <c r="J36" s="1"/>
  <c r="AG107" i="1" s="1"/>
  <c r="J37" i="2"/>
  <c r="AV96" i="1" s="1"/>
  <c r="AT96" s="1"/>
  <c r="J39" i="4"/>
  <c r="AV99" i="1" s="1"/>
  <c r="AT99" s="1"/>
  <c r="AN99" s="1"/>
  <c r="F39" i="6"/>
  <c r="AZ101" i="1" s="1"/>
  <c r="J39" i="8"/>
  <c r="AV103" i="1"/>
  <c r="AT103" s="1"/>
  <c r="J39" i="10"/>
  <c r="AV105" i="1" s="1"/>
  <c r="AT105" s="1"/>
  <c r="F39" i="12"/>
  <c r="AZ107" i="1" s="1"/>
  <c r="F39" i="3"/>
  <c r="AZ98" i="1" s="1"/>
  <c r="J108" i="4"/>
  <c r="J39" i="5"/>
  <c r="AV100" i="1"/>
  <c r="AT100" s="1"/>
  <c r="J39" i="7"/>
  <c r="AV102" i="1" s="1"/>
  <c r="AT102" s="1"/>
  <c r="J39" i="9"/>
  <c r="AV104" i="1" s="1"/>
  <c r="AT104" s="1"/>
  <c r="F39" i="11"/>
  <c r="AZ106" i="1" s="1"/>
  <c r="BC97"/>
  <c r="AY97"/>
  <c r="F37" i="2"/>
  <c r="AZ96" i="1"/>
  <c r="F39" i="4"/>
  <c r="AZ99" i="1" s="1"/>
  <c r="J39" i="6"/>
  <c r="AV101" i="1"/>
  <c r="AT101" s="1"/>
  <c r="F39" i="8"/>
  <c r="AZ103" i="1"/>
  <c r="F39" i="10"/>
  <c r="AZ105" i="1" s="1"/>
  <c r="BA97"/>
  <c r="AW97"/>
  <c r="BD97"/>
  <c r="J39" i="12"/>
  <c r="AV107" i="1" s="1"/>
  <c r="AT107" s="1"/>
  <c r="J39" i="3"/>
  <c r="AV98" i="1" s="1"/>
  <c r="AT98" s="1"/>
  <c r="F39" i="5"/>
  <c r="AZ100" i="1" s="1"/>
  <c r="F39" i="7"/>
  <c r="AZ102" i="1"/>
  <c r="F39" i="9"/>
  <c r="AZ104" i="1" s="1"/>
  <c r="J39" i="11"/>
  <c r="AV106" i="1"/>
  <c r="AT106"/>
  <c r="BB97"/>
  <c r="AX97"/>
  <c r="AN105" l="1"/>
  <c r="AN104"/>
  <c r="BK127" i="2"/>
  <c r="J127" s="1"/>
  <c r="J98" s="1"/>
  <c r="J32" s="1"/>
  <c r="J34" s="1"/>
  <c r="AG96" i="1" s="1"/>
  <c r="J135" i="12"/>
  <c r="J101" s="1"/>
  <c r="J34" i="7"/>
  <c r="J45" i="12"/>
  <c r="J45" i="11"/>
  <c r="J45" i="10"/>
  <c r="J45" i="9"/>
  <c r="J45" i="8"/>
  <c r="J45" i="6"/>
  <c r="J45" i="5"/>
  <c r="J45" i="4"/>
  <c r="J45" i="3"/>
  <c r="AN103" i="1"/>
  <c r="AN100"/>
  <c r="AN107"/>
  <c r="AU97"/>
  <c r="AU95"/>
  <c r="AU94" s="1"/>
  <c r="J107" i="11"/>
  <c r="J108" i="5"/>
  <c r="J36" i="7"/>
  <c r="AG102" i="1" s="1"/>
  <c r="AG97" s="1"/>
  <c r="BB95"/>
  <c r="BB94"/>
  <c r="AX94" s="1"/>
  <c r="J107" i="9"/>
  <c r="J107" i="10"/>
  <c r="J107" i="6"/>
  <c r="J111" i="12"/>
  <c r="J107" i="3"/>
  <c r="J107" i="8"/>
  <c r="BD95" i="1"/>
  <c r="BD94" s="1"/>
  <c r="W36" s="1"/>
  <c r="BA95"/>
  <c r="BA94"/>
  <c r="AW94" s="1"/>
  <c r="AK33" s="1"/>
  <c r="AZ97"/>
  <c r="AV97"/>
  <c r="AT97" s="1"/>
  <c r="BC95"/>
  <c r="AY95"/>
  <c r="AN97" l="1"/>
  <c r="J45" i="7"/>
  <c r="J43" i="2"/>
  <c r="AN96" i="1"/>
  <c r="AN102"/>
  <c r="AG95"/>
  <c r="AG94" s="1"/>
  <c r="AK26" s="1"/>
  <c r="AK29" s="1"/>
  <c r="BC94"/>
  <c r="W35" s="1"/>
  <c r="W34"/>
  <c r="AX95"/>
  <c r="J106" i="2"/>
  <c r="AZ95" i="1"/>
  <c r="AV95"/>
  <c r="AW95"/>
  <c r="W33"/>
  <c r="AG111" l="1"/>
  <c r="AZ94"/>
  <c r="W32" s="1"/>
  <c r="AY94"/>
  <c r="AT95"/>
  <c r="AN95"/>
  <c r="AV94" l="1"/>
  <c r="AK32"/>
  <c r="AK38" s="1"/>
  <c r="AT94" l="1"/>
  <c r="AN94"/>
  <c r="AN111"/>
</calcChain>
</file>

<file path=xl/sharedStrings.xml><?xml version="1.0" encoding="utf-8"?>
<sst xmlns="http://schemas.openxmlformats.org/spreadsheetml/2006/main" count="12417" uniqueCount="827">
  <si>
    <t>Export Komplet</t>
  </si>
  <si>
    <t/>
  </si>
  <si>
    <t>2.0</t>
  </si>
  <si>
    <t>False</t>
  </si>
  <si>
    <t>{9b0c5c2a-9318-479f-a6c2-a14480741d6e}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</si>
  <si>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</si>
  <si>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</si>
  <si>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</si>
  <si>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</si>
  <si>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</si>
  <si>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</si>
  <si>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</si>
  <si>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</si>
  <si>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06</t>
  </si>
  <si>
    <t>Stavba:</t>
  </si>
  <si>
    <t>Integrované městské centrum TILIA -Zm.L. -dod.č.6</t>
  </si>
  <si>
    <t>KSO:</t>
  </si>
  <si>
    <t>CC-CZ:</t>
  </si>
  <si>
    <t>Místo:</t>
  </si>
  <si>
    <t>Rychnov u Jablonce nad Nisou</t>
  </si>
  <si>
    <t>Datum:</t>
  </si>
  <si>
    <t>Zadavatel:</t>
  </si>
  <si>
    <t>IČ:</t>
  </si>
  <si>
    <t>00262552</t>
  </si>
  <si>
    <t>Město Rychnov u Jablonce nad Nisou</t>
  </si>
  <si>
    <t>DIČ:</t>
  </si>
  <si>
    <t>CZ00262552</t>
  </si>
  <si>
    <t>Zhotovitel:</t>
  </si>
  <si>
    <t>26768607</t>
  </si>
  <si>
    <t>CL-EVANS s.r.o., Bulharská 1557, Česká Lípa</t>
  </si>
  <si>
    <t>CZ26768607</t>
  </si>
  <si>
    <t>Projektant:</t>
  </si>
  <si>
    <t>22801936</t>
  </si>
  <si>
    <t>DESIGM 4</t>
  </si>
  <si>
    <t>True</t>
  </si>
  <si>
    <t>Zpracovatel:</t>
  </si>
  <si>
    <t>Radek Ulbricht, CL-EVANS s.r.o.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</si>
  <si>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</si>
  <si>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</si>
  <si>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</si>
  <si>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</si>
  <si>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</si>
  <si>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</si>
  <si>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</si>
  <si>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</si>
  <si>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</si>
  <si>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</si>
  <si>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</si>
  <si>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</si>
  <si>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</si>
  <si>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</si>
  <si>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</si>
  <si>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</si>
  <si>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</si>
  <si>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</si>
  <si>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</si>
  <si>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</si>
  <si>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</si>
  <si>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</si>
  <si>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</si>
  <si>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</si>
  <si>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</si>
  <si>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</si>
  <si>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</si>
  <si>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</si>
  <si>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</si>
  <si>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</si>
  <si>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</si>
  <si>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</si>
  <si>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</si>
  <si>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</si>
  <si>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</si>
  <si>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</si>
  <si>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</si>
  <si>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</si>
  <si>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</si>
  <si>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</si>
  <si>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</si>
  <si>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</si>
  <si>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</si>
  <si>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</si>
  <si>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</si>
  <si>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</si>
  <si>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</si>
  <si>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29</t>
  </si>
  <si>
    <t>ZL29-zámečnické konstrukce - zábradlí</t>
  </si>
  <si>
    <t>STA</t>
  </si>
  <si>
    <t>1</t>
  </si>
  <si>
    <t>{848604fa-6e36-48db-8775-9068a426e413}</t>
  </si>
  <si>
    <t>2</t>
  </si>
  <si>
    <t>/</t>
  </si>
  <si>
    <t>MNP</t>
  </si>
  <si>
    <t>ZL29-zámečnické konstrukce</t>
  </si>
  <si>
    <t>Soupis</t>
  </si>
  <si>
    <t>{3c6d6d07-4ee5-4080-ae77-83234a49430a}</t>
  </si>
  <si>
    <t>VCP</t>
  </si>
  <si>
    <t>{e352def8-e6c9-4ee9-9498-bc04cc995852}</t>
  </si>
  <si>
    <t>29.1</t>
  </si>
  <si>
    <t>Zábradlí Z02</t>
  </si>
  <si>
    <t>3</t>
  </si>
  <si>
    <t>{c0592c52-efd1-412c-80f5-1287252ffe1d}</t>
  </si>
  <si>
    <t>29.2</t>
  </si>
  <si>
    <t>Zábradlí Z03</t>
  </si>
  <si>
    <t>{755347f7-dc75-4444-b3e1-64c49d0babda}</t>
  </si>
  <si>
    <t>29.3</t>
  </si>
  <si>
    <t>Zábradlí Z04</t>
  </si>
  <si>
    <t>{fcb185be-1815-4c0e-9ef3-d06417db0137}</t>
  </si>
  <si>
    <t>29.4</t>
  </si>
  <si>
    <t>Zábradlí Z05</t>
  </si>
  <si>
    <t>{79142fe6-94d7-4167-8b10-74dde734fd9c}</t>
  </si>
  <si>
    <t>29.5</t>
  </si>
  <si>
    <t>Zábradlí Z06</t>
  </si>
  <si>
    <t>{54bf1435-0b41-4c1f-9021-e1b8eaf4cac5}</t>
  </si>
  <si>
    <t>29.6</t>
  </si>
  <si>
    <t>Zábradlí Z07</t>
  </si>
  <si>
    <t>{4e3ceebe-d629-410c-8f1b-6e0f054df3c2}</t>
  </si>
  <si>
    <t>29.7</t>
  </si>
  <si>
    <t>Zábradlí Z09</t>
  </si>
  <si>
    <t>{799ba7c1-0691-442c-8eda-aba6bb4465b2}</t>
  </si>
  <si>
    <t>29.8</t>
  </si>
  <si>
    <t>Zábradlí Z16</t>
  </si>
  <si>
    <t>{f5ea2180-7e9e-4c07-92ea-00a965acb377}</t>
  </si>
  <si>
    <t>29.9</t>
  </si>
  <si>
    <t>Zábradlí Z0X1 - stěna vnitřního schodiště</t>
  </si>
  <si>
    <t>{2862757a-0039-49e4-b76d-3cd21d4ebc1b}</t>
  </si>
  <si>
    <t>29.10</t>
  </si>
  <si>
    <t>Zábradlí Z0X2-doplnění-zadní schodiště</t>
  </si>
  <si>
    <t>{6648689d-065d-49ce-a8e1-0fea13158161}</t>
  </si>
  <si>
    <t>2) Ostatní náklady ze souhrnného listu</t>
  </si>
  <si>
    <t>Procent. zadání_x000D_
[% nákladů rozpočtu]</t>
  </si>
  <si>
    <t>Zařazení nákladů</t>
  </si>
  <si>
    <t>Celkové náklady za stavbu 1) + 2)</t>
  </si>
  <si>
    <t>KRYCÍ LIST SOUPISU PRACÍ</t>
  </si>
  <si>
    <t>Objekt:</t>
  </si>
  <si>
    <t>29 - ZL29-zámečnické konstrukce - zábradlí</t>
  </si>
  <si>
    <t>Soupis:</t>
  </si>
  <si>
    <t>MNP - ZL29-zámečnické konstrukce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</si>
  <si>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</si>
  <si>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</si>
  <si>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</si>
  <si>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</si>
  <si>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</si>
  <si>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</si>
  <si>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</si>
  <si>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D1 - Rekonstrukce objektu</t>
  </si>
  <si>
    <t xml:space="preserve">    95 - Různé dokončovací konstrukce a práce na pozemních stavbách</t>
  </si>
  <si>
    <t xml:space="preserve">    767 - Konstrukce doplňkové stavební (zámečnické)</t>
  </si>
  <si>
    <t>2)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</si>
  <si>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</si>
  <si>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</si>
  <si>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</si>
  <si>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</si>
  <si>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</si>
  <si>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</si>
  <si>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</si>
  <si>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</si>
  <si>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</si>
  <si>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</si>
  <si>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</si>
  <si>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</si>
  <si>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</si>
  <si>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</si>
  <si>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D1</t>
  </si>
  <si>
    <t>Rekonstrukce objektu</t>
  </si>
  <si>
    <t>ROZPOCET</t>
  </si>
  <si>
    <t>95</t>
  </si>
  <si>
    <t>Různé dokončovací konstrukce a práce na pozemních stavbách</t>
  </si>
  <si>
    <t>212</t>
  </si>
  <si>
    <t>K</t>
  </si>
  <si>
    <t>953943101RT4</t>
  </si>
  <si>
    <t>M+D Dveřní vchodová stříška čirá 1000/1500/280 mm, ozn.Os04</t>
  </si>
  <si>
    <t>kus</t>
  </si>
  <si>
    <t>4</t>
  </si>
  <si>
    <t>-1217140132</t>
  </si>
  <si>
    <t>PP</t>
  </si>
  <si>
    <t>767</t>
  </si>
  <si>
    <t>Konstrukce doplňkové stavební (zámečnické)</t>
  </si>
  <si>
    <t>1140</t>
  </si>
  <si>
    <t>767221110RT1</t>
  </si>
  <si>
    <t>M+D Zábradlí venkovní + madlo, ozn.Z02 -provedení dle popisu v PD</t>
  </si>
  <si>
    <t>m</t>
  </si>
  <si>
    <t>16</t>
  </si>
  <si>
    <t>1890729625</t>
  </si>
  <si>
    <t>1141</t>
  </si>
  <si>
    <t>767221110RT2</t>
  </si>
  <si>
    <t>M+D Zábradlí venkovní + madlo, ozn.Z03 -provedení dle popisu v PD</t>
  </si>
  <si>
    <t>-1311394002</t>
  </si>
  <si>
    <t>1142</t>
  </si>
  <si>
    <t>767221110RT3</t>
  </si>
  <si>
    <t>M+D Zábradlí venkovní + madlo, ozn.Z04 -provedení dle popisu v PD</t>
  </si>
  <si>
    <t>-522087562</t>
  </si>
  <si>
    <t>1143</t>
  </si>
  <si>
    <t>767221110RT4</t>
  </si>
  <si>
    <t>M+D Zábradlí venkovní + madlo, ozn.Z05 -provedení dle popisu v PD</t>
  </si>
  <si>
    <t>-97365422</t>
  </si>
  <si>
    <t>1144</t>
  </si>
  <si>
    <t>767221110RT5</t>
  </si>
  <si>
    <t>M+D Madlo vnitřní, ozn.Z06 -provedení dle popisu v PD</t>
  </si>
  <si>
    <t>1564137449</t>
  </si>
  <si>
    <t>1145</t>
  </si>
  <si>
    <t>767221110RT6</t>
  </si>
  <si>
    <t>M+D Zábradlí vnitřní + madlo, ozn.Z07 -provedení dle popisu v PD</t>
  </si>
  <si>
    <t>-1868851749</t>
  </si>
  <si>
    <t>1146</t>
  </si>
  <si>
    <t>767221110RT7</t>
  </si>
  <si>
    <t>M+D Madlo vnitřní, ozn.Z08 -provedení dle popisu v PD</t>
  </si>
  <si>
    <t>289543188</t>
  </si>
  <si>
    <t>1147</t>
  </si>
  <si>
    <t>767221110RT8</t>
  </si>
  <si>
    <t>M+D Zábradlí venkovní, ozn.Z09 -provedení dle popisu v PD</t>
  </si>
  <si>
    <t>-967363159</t>
  </si>
  <si>
    <t>B5</t>
  </si>
  <si>
    <t>0,646</t>
  </si>
  <si>
    <t>C5</t>
  </si>
  <si>
    <t>1,864</t>
  </si>
  <si>
    <t>D5</t>
  </si>
  <si>
    <t>1,425</t>
  </si>
  <si>
    <t>B6</t>
  </si>
  <si>
    <t>C6</t>
  </si>
  <si>
    <t>D6</t>
  </si>
  <si>
    <t>B7</t>
  </si>
  <si>
    <t>C7</t>
  </si>
  <si>
    <t>D7</t>
  </si>
  <si>
    <t>VCP - ZL29-zámečnické konstrukce</t>
  </si>
  <si>
    <t>B8</t>
  </si>
  <si>
    <t>Úroveň 3:</t>
  </si>
  <si>
    <t>C8</t>
  </si>
  <si>
    <t>29.1 - Zábradlí Z02</t>
  </si>
  <si>
    <t>D8</t>
  </si>
  <si>
    <t>B10</t>
  </si>
  <si>
    <t>C10</t>
  </si>
  <si>
    <t>D10</t>
  </si>
  <si>
    <t>0,713</t>
  </si>
  <si>
    <t>B12</t>
  </si>
  <si>
    <t>C12</t>
  </si>
  <si>
    <t>D12</t>
  </si>
  <si>
    <t>767 - Konstrukce doplňkové stavební (zámečnické)</t>
  </si>
  <si>
    <t>783 - Dokončovací práce - nátěry</t>
  </si>
  <si>
    <t>767163101</t>
  </si>
  <si>
    <t>Montáž přímého kovového zábradlí z dílců do zdiva nebo lehčeného betonu v rovině</t>
  </si>
  <si>
    <t>M</t>
  </si>
  <si>
    <t>-1399113719</t>
  </si>
  <si>
    <t>Montáž kompletního kovového zábradlí přímého z dílců v rovině (na rovné ploše) kotveného do zdiva nebo lehčeného betonu</t>
  </si>
  <si>
    <t>VV</t>
  </si>
  <si>
    <t>A1</t>
  </si>
  <si>
    <t>4.9+1.3</t>
  </si>
  <si>
    <t>B1</t>
  </si>
  <si>
    <t>"Celkem: "A1</t>
  </si>
  <si>
    <t>55342281</t>
  </si>
  <si>
    <t>zábradlí s prutovou výplní, horní kotvení, kulatý sloupek</t>
  </si>
  <si>
    <t>8</t>
  </si>
  <si>
    <t>1464122502</t>
  </si>
  <si>
    <t>767165114</t>
  </si>
  <si>
    <t>Montáž zábradlí rovného madla z trubek nebo tenkostěnných profilů svařovaného</t>
  </si>
  <si>
    <t>338735379</t>
  </si>
  <si>
    <t>Montáž zábradlí rovného madel z trubek nebo tenkostěnných profilů svařováním</t>
  </si>
  <si>
    <t>14011019</t>
  </si>
  <si>
    <t>trubka ocelová bezešvá hladká jakost 11 353 42,4x3,2mm</t>
  </si>
  <si>
    <t>-738325931</t>
  </si>
  <si>
    <t>A4</t>
  </si>
  <si>
    <t>"Madlo na zábradlí"4.9</t>
  </si>
  <si>
    <t>B4</t>
  </si>
  <si>
    <t>"Celkem: "A4</t>
  </si>
  <si>
    <t>783</t>
  </si>
  <si>
    <t>Dokončovací práce - nátěry</t>
  </si>
  <si>
    <t>5</t>
  </si>
  <si>
    <t>783301313</t>
  </si>
  <si>
    <t>Odmaštění zámečnických konstrukcí ředidlovým odmašťovačem</t>
  </si>
  <si>
    <t>M2</t>
  </si>
  <si>
    <t>-2080153995</t>
  </si>
  <si>
    <t>Příprava podkladu zámečnických konstrukcí před provedením nátěru odmaštění odmašťovačem ředidlovým</t>
  </si>
  <si>
    <t>A5</t>
  </si>
  <si>
    <t>"trubka ocelová1" 2*3.14*0.021*8.2</t>
  </si>
  <si>
    <t>"trubka ocelová2" 2*3.14*0.021*4.9</t>
  </si>
  <si>
    <t>"tyč ocelová"2*3.14*0.007*42.4</t>
  </si>
  <si>
    <t>"pásovina"2*0.15*4.75</t>
  </si>
  <si>
    <t>E5</t>
  </si>
  <si>
    <t>"Celkem: "A5+B5+C5+D5</t>
  </si>
  <si>
    <t>6</t>
  </si>
  <si>
    <t>783301401</t>
  </si>
  <si>
    <t>Ometení zámečnických konstrukcí</t>
  </si>
  <si>
    <t>-17494522</t>
  </si>
  <si>
    <t>Příprava podkladu zámečnických konstrukcí před provedením nátěru ometení</t>
  </si>
  <si>
    <t>A6</t>
  </si>
  <si>
    <t>E6</t>
  </si>
  <si>
    <t>"Celkem: "A6+B6+C6+D6</t>
  </si>
  <si>
    <t>7</t>
  </si>
  <si>
    <t>783302100</t>
  </si>
  <si>
    <t>Provedení tmelení včetně přebroušení zámečnických konstrukcí</t>
  </si>
  <si>
    <t>-77540851</t>
  </si>
  <si>
    <t>Provedení tmelení zámečnických konstrukcí včetně přebroušení tmelených míst</t>
  </si>
  <si>
    <t>A7</t>
  </si>
  <si>
    <t>E7</t>
  </si>
  <si>
    <t>"Celkem: "A7+B7+C7+D7</t>
  </si>
  <si>
    <t>783304100</t>
  </si>
  <si>
    <t>Provedení základního jednonásobného nátěru zámečnických konstrukcí</t>
  </si>
  <si>
    <t>-878836534</t>
  </si>
  <si>
    <t>Provedení nátěru zámečnických konstrukcí základního nebo základního antikorozního jednonásobného</t>
  </si>
  <si>
    <t>A8</t>
  </si>
  <si>
    <t>E8</t>
  </si>
  <si>
    <t>"Celkem: "A8+B8+C8+D8</t>
  </si>
  <si>
    <t>9</t>
  </si>
  <si>
    <t>24613580</t>
  </si>
  <si>
    <t>hmota nátěrová alkydová samozákladující rychleschnoucí</t>
  </si>
  <si>
    <t>KG</t>
  </si>
  <si>
    <t>1055291913</t>
  </si>
  <si>
    <t>10</t>
  </si>
  <si>
    <t>783305100</t>
  </si>
  <si>
    <t>Provedení jednonásobného mezinátěru zámečnických konstrukcí</t>
  </si>
  <si>
    <t>-1863911257</t>
  </si>
  <si>
    <t>Provedení nátěru zámečnických konstrukcí mezinátěru jednonásobného</t>
  </si>
  <si>
    <t>A10</t>
  </si>
  <si>
    <t>"pásovina"0.15*4.75</t>
  </si>
  <si>
    <t>E10</t>
  </si>
  <si>
    <t>"Celkem: "A10+B10+C10+D10</t>
  </si>
  <si>
    <t>11</t>
  </si>
  <si>
    <t>24629060</t>
  </si>
  <si>
    <t>hmota nátěrová alkydová samozákladující antikorozní na ocelové konstrukce RAL 7035</t>
  </si>
  <si>
    <t>1755902759</t>
  </si>
  <si>
    <t>A11</t>
  </si>
  <si>
    <t>4.306/3.35</t>
  </si>
  <si>
    <t>B11</t>
  </si>
  <si>
    <t>"Celkem: "A11</t>
  </si>
  <si>
    <t>12</t>
  </si>
  <si>
    <t>783317101</t>
  </si>
  <si>
    <t>Krycí jednonásobný syntetický standardní nátěr zámečnických konstrukcí</t>
  </si>
  <si>
    <t>-1767074929</t>
  </si>
  <si>
    <t>Krycí nátěr (email) zámečnických konstrukcí jednonásobný syntetický standardní</t>
  </si>
  <si>
    <t>A12</t>
  </si>
  <si>
    <t>E12</t>
  </si>
  <si>
    <t>"Celkem: "A12+B12+C12+D12</t>
  </si>
  <si>
    <t>13</t>
  </si>
  <si>
    <t>24629060.1</t>
  </si>
  <si>
    <t>1622702311</t>
  </si>
  <si>
    <t>A13</t>
  </si>
  <si>
    <t>B13</t>
  </si>
  <si>
    <t>"Celkem: "A13</t>
  </si>
  <si>
    <t>B9</t>
  </si>
  <si>
    <t>0,123</t>
  </si>
  <si>
    <t>C9</t>
  </si>
  <si>
    <t>0,56</t>
  </si>
  <si>
    <t>C11</t>
  </si>
  <si>
    <t>B14</t>
  </si>
  <si>
    <t>C14</t>
  </si>
  <si>
    <t>0,42</t>
  </si>
  <si>
    <t>B16</t>
  </si>
  <si>
    <t>29.2 - Zábradlí Z03</t>
  </si>
  <si>
    <t>C16</t>
  </si>
  <si>
    <t>9 - Ostatní konstrukce a práce, bourání</t>
  </si>
  <si>
    <t>767995112</t>
  </si>
  <si>
    <t>Montáž atypických zámečnických konstrukcí hm přes 5 do 10 kg</t>
  </si>
  <si>
    <t>-1859898821</t>
  </si>
  <si>
    <t>Montáž ostatních atypických zámečnických konstrukcí hmotnosti přes 5 do 10 kg</t>
  </si>
  <si>
    <t>A2</t>
  </si>
  <si>
    <t>37</t>
  </si>
  <si>
    <t>B2</t>
  </si>
  <si>
    <t>"Celkem: "A2</t>
  </si>
  <si>
    <t>HLT.2164506</t>
  </si>
  <si>
    <t>Chemická patrona HVU2 M10x90</t>
  </si>
  <si>
    <t>KUS</t>
  </si>
  <si>
    <t>-467474572</t>
  </si>
  <si>
    <t>A3</t>
  </si>
  <si>
    <t>4*5</t>
  </si>
  <si>
    <t>B3</t>
  </si>
  <si>
    <t>"Celkem: "A3</t>
  </si>
  <si>
    <t>14550246</t>
  </si>
  <si>
    <t>profil ocelový svařovaný jakost S235 průřez čtvercový 50x50x3mm</t>
  </si>
  <si>
    <t>T</t>
  </si>
  <si>
    <t>1461091564</t>
  </si>
  <si>
    <t>4*0.7*1.1*0.00417</t>
  </si>
  <si>
    <t>54879588</t>
  </si>
  <si>
    <t>kotva průvleková pro střední a těžké zatížení se šestihrannou hlavou M10 dl 75mm</t>
  </si>
  <si>
    <t>-558321817</t>
  </si>
  <si>
    <t>"Celkem: "A5</t>
  </si>
  <si>
    <t>13010013</t>
  </si>
  <si>
    <t>tyč ocelová kruhová jakost S235JR (11 375) D 14mm</t>
  </si>
  <si>
    <t>-463187907</t>
  </si>
  <si>
    <t>4*0.7*1.1*0.00124</t>
  </si>
  <si>
    <t>"Celkem: "A6</t>
  </si>
  <si>
    <t>-407421027</t>
  </si>
  <si>
    <t>2.6</t>
  </si>
  <si>
    <t>"Celkem: "A7</t>
  </si>
  <si>
    <t>-201840802</t>
  </si>
  <si>
    <t>A9</t>
  </si>
  <si>
    <t>"trubka ocelová"2.6*3.14*0.0424</t>
  </si>
  <si>
    <t>"tyč ocelová"4*0.7*3.14*0.014</t>
  </si>
  <si>
    <t>"jekl"0.05*4*0.7*4</t>
  </si>
  <si>
    <t>D9</t>
  </si>
  <si>
    <t>"Celkem: "A9+B9+C9</t>
  </si>
  <si>
    <t>-1277023586</t>
  </si>
  <si>
    <t>"Celkem: "A10+B10+C10</t>
  </si>
  <si>
    <t>-2019652677</t>
  </si>
  <si>
    <t>D11</t>
  </si>
  <si>
    <t>"Celkem: "A11+B11+C11</t>
  </si>
  <si>
    <t>1719787815</t>
  </si>
  <si>
    <t>"Celkem: "A12+B12+C12</t>
  </si>
  <si>
    <t>163062649</t>
  </si>
  <si>
    <t>-312063356</t>
  </si>
  <si>
    <t>A14</t>
  </si>
  <si>
    <t>"jekl"0.05*3*0.7*4</t>
  </si>
  <si>
    <t>D14</t>
  </si>
  <si>
    <t>"Celkem: "A14+B14+C14</t>
  </si>
  <si>
    <t>14</t>
  </si>
  <si>
    <t>2046505962</t>
  </si>
  <si>
    <t>A15</t>
  </si>
  <si>
    <t>0.889/3.35</t>
  </si>
  <si>
    <t>B15</t>
  </si>
  <si>
    <t>"Celkem: "A15</t>
  </si>
  <si>
    <t>-123842314</t>
  </si>
  <si>
    <t>A16</t>
  </si>
  <si>
    <t>D16</t>
  </si>
  <si>
    <t>"Celkem: "A16+B16+C16</t>
  </si>
  <si>
    <t>-538808448</t>
  </si>
  <si>
    <t>A17</t>
  </si>
  <si>
    <t>B17</t>
  </si>
  <si>
    <t>"Celkem: "A17</t>
  </si>
  <si>
    <t>Ostatní konstrukce a práce, bourání</t>
  </si>
  <si>
    <t>17</t>
  </si>
  <si>
    <t>977131112</t>
  </si>
  <si>
    <t>Vrty příklepovými vrtáky D 10 mm do cihelného zdiva nebo prostého betonu</t>
  </si>
  <si>
    <t>13973276</t>
  </si>
  <si>
    <t>Vrty příklepovými vrtáky do cihelného zdiva nebo prostého betonu průměru 10 mm</t>
  </si>
  <si>
    <t>20*0.1</t>
  </si>
  <si>
    <t>B9_1</t>
  </si>
  <si>
    <t>0,677</t>
  </si>
  <si>
    <t>C9_1</t>
  </si>
  <si>
    <t>3,08</t>
  </si>
  <si>
    <t>B10_1</t>
  </si>
  <si>
    <t>C10_1</t>
  </si>
  <si>
    <t>B11_1</t>
  </si>
  <si>
    <t>C11_1</t>
  </si>
  <si>
    <t>B12_1</t>
  </si>
  <si>
    <t>C12_1</t>
  </si>
  <si>
    <t>B14_1</t>
  </si>
  <si>
    <t>C14_1</t>
  </si>
  <si>
    <t>2,31</t>
  </si>
  <si>
    <t>B16_1</t>
  </si>
  <si>
    <t>29.3 - Zábradlí Z04</t>
  </si>
  <si>
    <t>C16_1</t>
  </si>
  <si>
    <t>504007525</t>
  </si>
  <si>
    <t>A3_1</t>
  </si>
  <si>
    <t>"Z04"22*5</t>
  </si>
  <si>
    <t>B3_1</t>
  </si>
  <si>
    <t>"Celkem: "A3_1</t>
  </si>
  <si>
    <t>-955799678</t>
  </si>
  <si>
    <t>A4_1</t>
  </si>
  <si>
    <t>"Z04"22*0.7*1.1*0.00417</t>
  </si>
  <si>
    <t>B4_1</t>
  </si>
  <si>
    <t>"Celkem: "A4_1</t>
  </si>
  <si>
    <t>1649036520</t>
  </si>
  <si>
    <t>A5_1</t>
  </si>
  <si>
    <t>B5_1</t>
  </si>
  <si>
    <t>"Celkem: "A5_1</t>
  </si>
  <si>
    <t>2097839307</t>
  </si>
  <si>
    <t>A6_1</t>
  </si>
  <si>
    <t>"Z04"22*0.7*1.1*0.00124</t>
  </si>
  <si>
    <t>B6_1</t>
  </si>
  <si>
    <t>"Celkem: "A6_1</t>
  </si>
  <si>
    <t>1584753768</t>
  </si>
  <si>
    <t>A7_1</t>
  </si>
  <si>
    <t>22.5</t>
  </si>
  <si>
    <t>B7_1</t>
  </si>
  <si>
    <t>"Celkem: "A7_1</t>
  </si>
  <si>
    <t>767995113</t>
  </si>
  <si>
    <t>Montáž atypických zámečnických konstrukcí hm přes 10 do 20 kg</t>
  </si>
  <si>
    <t>1844344186</t>
  </si>
  <si>
    <t>Montáž ostatních atypických zámečnických konstrukcí hmotnosti přes 10 do 20 kg</t>
  </si>
  <si>
    <t>A2_1</t>
  </si>
  <si>
    <t>188</t>
  </si>
  <si>
    <t>1113931801</t>
  </si>
  <si>
    <t>A9_1</t>
  </si>
  <si>
    <t>"trubka ocelová"22.5*3.14*0.0424</t>
  </si>
  <si>
    <t>"tyč ocelová"22*0.7*3.14*0.014</t>
  </si>
  <si>
    <t>"jekl"0.05*4*0.7*22</t>
  </si>
  <si>
    <t>D9_1</t>
  </si>
  <si>
    <t>"Celkem: "A9_1+B9_1+C9_1</t>
  </si>
  <si>
    <t>1482355468</t>
  </si>
  <si>
    <t>A10_1</t>
  </si>
  <si>
    <t>D10_1</t>
  </si>
  <si>
    <t>"Celkem: "A10_1+B10_1+C10_1</t>
  </si>
  <si>
    <t>-1763823100</t>
  </si>
  <si>
    <t>A11_1</t>
  </si>
  <si>
    <t>D11_1</t>
  </si>
  <si>
    <t>"Celkem: "A11_1+B11_1+C11_1</t>
  </si>
  <si>
    <t>-1539069441</t>
  </si>
  <si>
    <t>A12_1</t>
  </si>
  <si>
    <t>D12_1</t>
  </si>
  <si>
    <t>"Celkem: "A12_1+B12_1+C12_1</t>
  </si>
  <si>
    <t>-1322520732</t>
  </si>
  <si>
    <t>-1931106060</t>
  </si>
  <si>
    <t>A14_1</t>
  </si>
  <si>
    <t>"jekl"0.05*3*0.7*22</t>
  </si>
  <si>
    <t>D14_1</t>
  </si>
  <si>
    <t>"Celkem: "A14_1+B14_1+C14_1</t>
  </si>
  <si>
    <t>-1232072799</t>
  </si>
  <si>
    <t>A15_1</t>
  </si>
  <si>
    <t>5.983/3.35</t>
  </si>
  <si>
    <t>B15_1</t>
  </si>
  <si>
    <t>"Celkem: "A15_1</t>
  </si>
  <si>
    <t>495663731</t>
  </si>
  <si>
    <t>A16_1</t>
  </si>
  <si>
    <t>D16_1</t>
  </si>
  <si>
    <t>"Celkem: "A16_1+B16_1+C16_1</t>
  </si>
  <si>
    <t>-319177310</t>
  </si>
  <si>
    <t>A17_1</t>
  </si>
  <si>
    <t>B17_1</t>
  </si>
  <si>
    <t>"Celkem: "A17_1</t>
  </si>
  <si>
    <t>-1682852318</t>
  </si>
  <si>
    <t>A1_1</t>
  </si>
  <si>
    <t>110*0.1</t>
  </si>
  <si>
    <t>B1_1</t>
  </si>
  <si>
    <t>"Celkem: "A1_1</t>
  </si>
  <si>
    <t>2,849</t>
  </si>
  <si>
    <t>11,947</t>
  </si>
  <si>
    <t>6,435</t>
  </si>
  <si>
    <t>29.4 - Zábradlí Z05</t>
  </si>
  <si>
    <t>3,218</t>
  </si>
  <si>
    <t>-1305196736</t>
  </si>
  <si>
    <t>21.6</t>
  </si>
  <si>
    <t>-591863388</t>
  </si>
  <si>
    <t>"Madlo na zábradlí"21.6</t>
  </si>
  <si>
    <t>-544995575</t>
  </si>
  <si>
    <t>354125349</t>
  </si>
  <si>
    <t>264823255</t>
  </si>
  <si>
    <t>"trubka ocelová1" 2*3.14*0.021*24</t>
  </si>
  <si>
    <t>"trubka ocelová2" 2*3.14*0.021*21.6</t>
  </si>
  <si>
    <t>"tyč ocelová"2*3.14*0.007*192.15+(25*0.14)</t>
  </si>
  <si>
    <t>"pásovina"2*21.45*0.15</t>
  </si>
  <si>
    <t>-60269392</t>
  </si>
  <si>
    <t>-571399731</t>
  </si>
  <si>
    <t>-888472569</t>
  </si>
  <si>
    <t>1443471451</t>
  </si>
  <si>
    <t>-983256874</t>
  </si>
  <si>
    <t>"pásovina"21.45*0.15</t>
  </si>
  <si>
    <t>176919868</t>
  </si>
  <si>
    <t>21.179/3.35</t>
  </si>
  <si>
    <t>148522337</t>
  </si>
  <si>
    <t>-1681924703</t>
  </si>
  <si>
    <t>29.5 - Zábradlí Z06</t>
  </si>
  <si>
    <t>767165111</t>
  </si>
  <si>
    <t>Montáž zábradlí rovného madla z trubek nebo tenkostěnných profilů šroubovaného</t>
  </si>
  <si>
    <t>-455879417</t>
  </si>
  <si>
    <t>Montáž zábradlí rovného madel z trubek nebo tenkostěnných profilů šroubováním</t>
  </si>
  <si>
    <t>13.6</t>
  </si>
  <si>
    <t>498436291</t>
  </si>
  <si>
    <t>54879003</t>
  </si>
  <si>
    <t>patrona chemická M12x110mm</t>
  </si>
  <si>
    <t>-692081132</t>
  </si>
  <si>
    <t>1196771294</t>
  </si>
  <si>
    <t>"Z06" 11*0.15*1.1*0.00124</t>
  </si>
  <si>
    <t>31197005</t>
  </si>
  <si>
    <t>tyč závitová Pz 4.6 M14</t>
  </si>
  <si>
    <t>-1401039664</t>
  </si>
  <si>
    <t>11*0.1*1.1</t>
  </si>
  <si>
    <t>-611437417</t>
  </si>
  <si>
    <t>979986342</t>
  </si>
  <si>
    <t xml:space="preserve">"trubka ocelová"13.6*3.14*0.0424 </t>
  </si>
  <si>
    <t>"Celkem: "A9</t>
  </si>
  <si>
    <t>-1373115274</t>
  </si>
  <si>
    <t>"Celkem: "A10</t>
  </si>
  <si>
    <t>-1531368309</t>
  </si>
  <si>
    <t>277215083</t>
  </si>
  <si>
    <t>-584261108</t>
  </si>
  <si>
    <t>215400248</t>
  </si>
  <si>
    <t>1.811/3.35</t>
  </si>
  <si>
    <t>"Celkem: "A14</t>
  </si>
  <si>
    <t>1809482192</t>
  </si>
  <si>
    <t>-1053129195</t>
  </si>
  <si>
    <t>"Celkem: "A16</t>
  </si>
  <si>
    <t>977131114</t>
  </si>
  <si>
    <t>Vrty příklepovými vrtáky D 14 mm do cihelného zdiva nebo prostého betonu</t>
  </si>
  <si>
    <t>-1267293340</t>
  </si>
  <si>
    <t>Vrty příklepovými vrtáky do cihelného zdiva nebo prostého betonu průměru 14 mm</t>
  </si>
  <si>
    <t>11*0.1</t>
  </si>
  <si>
    <t>9,517</t>
  </si>
  <si>
    <t>C4</t>
  </si>
  <si>
    <t>7,26</t>
  </si>
  <si>
    <t>3,63</t>
  </si>
  <si>
    <t>29.6 - Zábradlí Z07</t>
  </si>
  <si>
    <t>-1432700961</t>
  </si>
  <si>
    <t>"3.np vrchní zábradlí na rovině"1.8+5.4</t>
  </si>
  <si>
    <t>767163201</t>
  </si>
  <si>
    <t>Montáž přímého kovového zábradlí z dílců do zdiva nebo lehčeného betonu na schodišti</t>
  </si>
  <si>
    <t>-1670270694</t>
  </si>
  <si>
    <t>Montáž kompletního kovového zábradlí přímého z dílců na schodišti kotveného do zdiva nebo lehčeného betonu</t>
  </si>
  <si>
    <t>"zábradlí na schodišti 1.np-3.np"4.6+0.2+4.6+0.2+4+0.2+3.8</t>
  </si>
  <si>
    <t>-1143946863</t>
  </si>
  <si>
    <t>-1116564105</t>
  </si>
  <si>
    <t>"trubka ocelová" 2*3.14*0.021*25.8</t>
  </si>
  <si>
    <t>"tyč ocelová"2*3.14*0.007*(1*59+1.3*27+1.3*27+1.3*33+1.3*33+1.5)</t>
  </si>
  <si>
    <t>"plotna" 0.15*(5.4+1.8+3.8+4+4.6+4.6)*2</t>
  </si>
  <si>
    <t>D4</t>
  </si>
  <si>
    <t>"Celkem: "A4+B4+C4</t>
  </si>
  <si>
    <t>1646306926</t>
  </si>
  <si>
    <t>"Celkem: "A5+B5+C5</t>
  </si>
  <si>
    <t>1546428835</t>
  </si>
  <si>
    <t>"Celkem: "A6+B6+C6</t>
  </si>
  <si>
    <t>-239151487</t>
  </si>
  <si>
    <t>"Celkem: "A7+B7+C7</t>
  </si>
  <si>
    <t>1973283181</t>
  </si>
  <si>
    <t>-591432712</t>
  </si>
  <si>
    <t>"plotna" 0.15*(5.4+1.8+3.8+4+4.6+4.6)</t>
  </si>
  <si>
    <t>367815466</t>
  </si>
  <si>
    <t>16.550/3.35</t>
  </si>
  <si>
    <t>-159454245</t>
  </si>
  <si>
    <t>374460811</t>
  </si>
  <si>
    <t>"Celkem: "A12</t>
  </si>
  <si>
    <t>1,8</t>
  </si>
  <si>
    <t>10,8</t>
  </si>
  <si>
    <t>29.7 - Zábradlí Z09</t>
  </si>
  <si>
    <t>-701172985</t>
  </si>
  <si>
    <t>3.25*6</t>
  </si>
  <si>
    <t>0.15*2*6</t>
  </si>
  <si>
    <t>C1</t>
  </si>
  <si>
    <t>"Celkem: "A1+B1</t>
  </si>
  <si>
    <t>767220191</t>
  </si>
  <si>
    <t>Příplatek k montáži zábradlí z trubek za vytvoření ohybu</t>
  </si>
  <si>
    <t>-381176715</t>
  </si>
  <si>
    <t>Montáž schodišťového zábradlí z trubek nebo tenkostěnných profilů Příplatek k cenám za vytvoření ohybu, oblouku nebo lomu</t>
  </si>
  <si>
    <t>6*2</t>
  </si>
  <si>
    <t>1867495163</t>
  </si>
  <si>
    <t>6*3.55</t>
  </si>
  <si>
    <t>6*2*0.9</t>
  </si>
  <si>
    <t>C3</t>
  </si>
  <si>
    <t>"Celkem: "A3+B3</t>
  </si>
  <si>
    <t>-1162930531</t>
  </si>
  <si>
    <t>"trubka ocelová"32.1*3.14*0.0424</t>
  </si>
  <si>
    <t>1769758181</t>
  </si>
  <si>
    <t>-1426269330</t>
  </si>
  <si>
    <t>1264579551</t>
  </si>
  <si>
    <t>-70822603</t>
  </si>
  <si>
    <t>825129486</t>
  </si>
  <si>
    <t>440441354</t>
  </si>
  <si>
    <t>4.274/3.35</t>
  </si>
  <si>
    <t>-1851641518</t>
  </si>
  <si>
    <t>44365673</t>
  </si>
  <si>
    <t>1,385</t>
  </si>
  <si>
    <t>29.8 - Zábradlí Z16</t>
  </si>
  <si>
    <t>243022276</t>
  </si>
  <si>
    <t>3.25*2</t>
  </si>
  <si>
    <t>1222518942</t>
  </si>
  <si>
    <t>-1602723075</t>
  </si>
  <si>
    <t>"trubka ocelová" 2*3.14*0.021*(0.9+0.9+3.25*2)*2</t>
  </si>
  <si>
    <t>"tyč ocelová"2*3.14*0.007*(0.75*21)*2</t>
  </si>
  <si>
    <t>1213559670</t>
  </si>
  <si>
    <t>"Celkem: "A4+B4</t>
  </si>
  <si>
    <t>213638226</t>
  </si>
  <si>
    <t>"Celkem: "A5+B5</t>
  </si>
  <si>
    <t>1053658015</t>
  </si>
  <si>
    <t>"Celkem: "A6+B6</t>
  </si>
  <si>
    <t>1461595455</t>
  </si>
  <si>
    <t>-1697966829</t>
  </si>
  <si>
    <t>"Celkem: "A8+B8</t>
  </si>
  <si>
    <t>-1139481382</t>
  </si>
  <si>
    <t>3.574/3.35</t>
  </si>
  <si>
    <t>-1800374081</t>
  </si>
  <si>
    <t>"Celkem: "A10+B10</t>
  </si>
  <si>
    <t>-2023163675</t>
  </si>
  <si>
    <t>2,01</t>
  </si>
  <si>
    <t>2,227</t>
  </si>
  <si>
    <t>D3</t>
  </si>
  <si>
    <t>1,68</t>
  </si>
  <si>
    <t>E3</t>
  </si>
  <si>
    <t>1,08</t>
  </si>
  <si>
    <t>E4</t>
  </si>
  <si>
    <t>29.9 - Zábradlí Z0X1 - stěna vnitřního schodiště</t>
  </si>
  <si>
    <t>0,81</t>
  </si>
  <si>
    <t>-1934042788</t>
  </si>
  <si>
    <t>""Z0X1 - vrchní část= 3,7*1,2+2,1*1,2=6,96m2"</t>
  </si>
  <si>
    <t>""Z0X1 - spodní část= 1,5*2,1+(2,7*1,5)/2"</t>
  </si>
  <si>
    <t>""Z0X1=3,15+2,025+6,96=12,135m2"</t>
  </si>
  <si>
    <t>""Z07=4,6*1,2+0,2*1+4,6*1,2+0,2*1+4*1,2+0,2*1+3,8*1,2+1,8*1+5,4*1=28,2m2"</t>
  </si>
  <si>
    <t>""Z07= 28,2m2= 24,8m"</t>
  </si>
  <si>
    <t>""Z07= 28,2m2/24,8m=1,137"</t>
  </si>
  <si>
    <t>"Přepočet na bm z m2 u zábradlí Z0X1"12.135/1.137</t>
  </si>
  <si>
    <t>-1371295565</t>
  </si>
  <si>
    <t>-696751580</t>
  </si>
  <si>
    <t>"trubka ocelová" 2*3.14*0.021*5.8</t>
  </si>
  <si>
    <t>"tyč ocelová"2*3.14*0.007*(1.1+1.16+1.22+1.28+1.35+1.41+1.47+1.52+1.59+1.64+1.71+1.77+1.83+1.9+1.95+2.01+2.06+2.13+2.2+2.25+2.32+2.37+2.43+2.5+2.55)</t>
  </si>
  <si>
    <t>"tyč ocelová"2*3.14*0.007*(2.61+2.67*18)</t>
  </si>
  <si>
    <t>"plotna" 0.15*(3.8+1.8)*2</t>
  </si>
  <si>
    <t>"L-profil"(5.4*0.05)*4</t>
  </si>
  <si>
    <t>F3</t>
  </si>
  <si>
    <t>"Celkem: "A3+B3+C3+D3+E3</t>
  </si>
  <si>
    <t>1474505240</t>
  </si>
  <si>
    <t>F4</t>
  </si>
  <si>
    <t>"Celkem: "A4+B4+C4+D4+E4</t>
  </si>
  <si>
    <t>1849096403</t>
  </si>
  <si>
    <t>F5</t>
  </si>
  <si>
    <t>"Celkem: "A5+B5+C5+D5+E5</t>
  </si>
  <si>
    <t>-175311638</t>
  </si>
  <si>
    <t>F6</t>
  </si>
  <si>
    <t>"Celkem: "A6+B6+C6+D6+E6</t>
  </si>
  <si>
    <t>-1049797465</t>
  </si>
  <si>
    <t>-2063205086</t>
  </si>
  <si>
    <t>"L-profil"(5.4*0.05)*3</t>
  </si>
  <si>
    <t>F8</t>
  </si>
  <si>
    <t>"Celkem: "A8+B8+C8+D8+E8</t>
  </si>
  <si>
    <t>1070316085</t>
  </si>
  <si>
    <t>7.492/3.35</t>
  </si>
  <si>
    <t>1111642475</t>
  </si>
  <si>
    <t>F10</t>
  </si>
  <si>
    <t>"Celkem: "A10+B10+C10+D10+E10</t>
  </si>
  <si>
    <t>-1408611341</t>
  </si>
  <si>
    <t>3,57</t>
  </si>
  <si>
    <t>3,21</t>
  </si>
  <si>
    <t>0,641</t>
  </si>
  <si>
    <t>0,195</t>
  </si>
  <si>
    <t>29.10 - Zábradlí Z0X2-doplnění-zadní schodiště</t>
  </si>
  <si>
    <t>0,098</t>
  </si>
  <si>
    <t>C13</t>
  </si>
  <si>
    <t>D1 - Rekonstrukce objemtu</t>
  </si>
  <si>
    <t xml:space="preserve">    D2 - Stávající zábradlí zadního schodiště - nátěry</t>
  </si>
  <si>
    <t xml:space="preserve">      783.1 - Dokončovací práce -nátěry - stávající zábradlí zadního schodiště</t>
  </si>
  <si>
    <t xml:space="preserve">    D2.1 - Doplnění zábradlí zadního schodiště</t>
  </si>
  <si>
    <t xml:space="preserve">      767 - Konstrukce doplňkové stavební (zámečnické) - doplnění zábradlí</t>
  </si>
  <si>
    <t xml:space="preserve">      783.2 - Dokončovací práce - nátěry - doplnění zadního zábradlí</t>
  </si>
  <si>
    <t>Rekonstrukce objemtu</t>
  </si>
  <si>
    <t>D2</t>
  </si>
  <si>
    <t>Stávající zábradlí zadního schodiště - nátěry</t>
  </si>
  <si>
    <t>783.1</t>
  </si>
  <si>
    <t>Dokončovací práce -nátěry - stávající zábradlí zadního schodiště</t>
  </si>
  <si>
    <t>783306809</t>
  </si>
  <si>
    <t>Odstranění nátěru ze zámečnických konstrukcí okartáčováním</t>
  </si>
  <si>
    <t>m2</t>
  </si>
  <si>
    <t>-1405357384</t>
  </si>
  <si>
    <t>"trubka ocelová 30"74,7*3,14*0,0318</t>
  </si>
  <si>
    <t>"trubka ocelová 50"43,11*3,14*0,051</t>
  </si>
  <si>
    <t>Součet</t>
  </si>
  <si>
    <t>783301303</t>
  </si>
  <si>
    <t>Bezoplachové odrezivění zámečnických konstrukcí</t>
  </si>
  <si>
    <t>312273735</t>
  </si>
  <si>
    <t>1914316614</t>
  </si>
  <si>
    <t>18</t>
  </si>
  <si>
    <t>-718767464</t>
  </si>
  <si>
    <t>19</t>
  </si>
  <si>
    <t>511238057</t>
  </si>
  <si>
    <t>20</t>
  </si>
  <si>
    <t>-2144572007</t>
  </si>
  <si>
    <t>32</t>
  </si>
  <si>
    <t>2009002701</t>
  </si>
  <si>
    <t>22</t>
  </si>
  <si>
    <t>461716741</t>
  </si>
  <si>
    <t>23</t>
  </si>
  <si>
    <t>1191859334</t>
  </si>
  <si>
    <t>14,363/3,35</t>
  </si>
  <si>
    <t>24</t>
  </si>
  <si>
    <t>777072451</t>
  </si>
  <si>
    <t>25</t>
  </si>
  <si>
    <t>-1782632896</t>
  </si>
  <si>
    <t>D2.1</t>
  </si>
  <si>
    <t>Doplnění zábradlí zadního schodiště</t>
  </si>
  <si>
    <t>Konstrukce doplňkové stavební (zámečnické) - doplnění zábradlí</t>
  </si>
  <si>
    <t>-1986999945</t>
  </si>
  <si>
    <t>1+1+1.57</t>
  </si>
  <si>
    <t>-1132751466</t>
  </si>
  <si>
    <t>14*2</t>
  </si>
  <si>
    <t>55283900</t>
  </si>
  <si>
    <t>trubka ocelová bezešvá hladká jakost 11 353 31,8x3,2mm</t>
  </si>
  <si>
    <t>1505744896</t>
  </si>
  <si>
    <t>0.96+1.1+0.75+0.4</t>
  </si>
  <si>
    <t>C2</t>
  </si>
  <si>
    <t>"Celkem: "A2+B2</t>
  </si>
  <si>
    <t>-1916002578</t>
  </si>
  <si>
    <t>3*2</t>
  </si>
  <si>
    <t>-1713117436</t>
  </si>
  <si>
    <t>783.2</t>
  </si>
  <si>
    <t>Dokončovací práce - nátěry - doplnění zadního zábradlí</t>
  </si>
  <si>
    <t>1846278614</t>
  </si>
  <si>
    <t>"trubka ocelová40"7.14*3.14*0.0424</t>
  </si>
  <si>
    <t>"trubka ocelová30"6.42*3.14*0.0318</t>
  </si>
  <si>
    <t>"pásovina"0.08*1.22*2</t>
  </si>
  <si>
    <t>-1521338271</t>
  </si>
  <si>
    <t>-1128213239</t>
  </si>
  <si>
    <t>"Celkem: "A8+B8+C8</t>
  </si>
  <si>
    <t>-889743701</t>
  </si>
  <si>
    <t>-639013605</t>
  </si>
  <si>
    <t>-1901679084</t>
  </si>
  <si>
    <t>"pásovina"0.08*1.22</t>
  </si>
  <si>
    <t>258261728</t>
  </si>
  <si>
    <t>1.690/3.35</t>
  </si>
  <si>
    <t>433295372</t>
  </si>
  <si>
    <t>D13</t>
  </si>
  <si>
    <t>"Celkem: "A13+B13+C13</t>
  </si>
  <si>
    <t>-1164715876</t>
  </si>
  <si>
    <t>SEZNAM FIGUR</t>
  </si>
  <si>
    <t>Výměra</t>
  </si>
  <si>
    <t xml:space="preserve"> 29/ VCP/ 29.1</t>
  </si>
  <si>
    <t>Použití figury:</t>
  </si>
  <si>
    <t xml:space="preserve"> 29/ VCP/ 29.2</t>
  </si>
  <si>
    <t xml:space="preserve"> 29/ VCP/ 29.3</t>
  </si>
  <si>
    <t xml:space="preserve"> 29/ VCP/ 29.4</t>
  </si>
  <si>
    <t xml:space="preserve"> 29/ VCP/ 29.5</t>
  </si>
  <si>
    <t>H8</t>
  </si>
  <si>
    <t>"Celkem: "A8+B+C+D+E+F+G</t>
  </si>
  <si>
    <t xml:space="preserve"> 29/ VCP/ 29.6</t>
  </si>
  <si>
    <t xml:space="preserve"> 29/ VCP/ 29.7</t>
  </si>
  <si>
    <t xml:space="preserve"> 29/ VCP/ 29.8</t>
  </si>
  <si>
    <t xml:space="preserve"> 29/ VCP/ 29.9</t>
  </si>
  <si>
    <t xml:space="preserve"> 29/ VCP/ 29.10</t>
  </si>
  <si>
    <t>CL-EVANS s.r.o.</t>
  </si>
  <si>
    <t xml:space="preserve">POČET PŘÍLOH:  </t>
  </si>
  <si>
    <t>ZMĚNOVÝ  LIST  Č.:</t>
  </si>
  <si>
    <t xml:space="preserve">SMLOUVA O DÍLO  </t>
  </si>
  <si>
    <t>obj.:MUR/12/22-S, zhot.:EI-653/22</t>
  </si>
  <si>
    <t>Integrované městské centrum služeb Tilia,  Rychnov u Jablonce nad Nisou, nám.Míru č.p.720</t>
  </si>
  <si>
    <t>PROJEKT:</t>
  </si>
  <si>
    <t>LOKALIZACE ZMĚNY:</t>
  </si>
  <si>
    <t>Ocelové zábradlí vnitřní a vnější, stříšky</t>
  </si>
  <si>
    <t>DATUM:</t>
  </si>
  <si>
    <t>CENOVÁ KALKULACE:</t>
  </si>
  <si>
    <t>Změny jsou řešeny formou přípočtů (odpočtů).</t>
  </si>
  <si>
    <t>Rozpočet viz příloha - vícepráce</t>
  </si>
  <si>
    <t>ks</t>
  </si>
  <si>
    <t>Rozpočet viz příloha - méněpráce</t>
  </si>
  <si>
    <t>CELKEM bez DPH</t>
  </si>
  <si>
    <t>Smluvní cena se na základě této změny  zvýší  o :</t>
  </si>
  <si>
    <t>CL- EVANS s.r.o.</t>
  </si>
  <si>
    <t>Město rychnov u Jablonce nad Nisou</t>
  </si>
  <si>
    <t>podpis/datum</t>
  </si>
  <si>
    <t>TDS</t>
  </si>
  <si>
    <t>Rozdělovník:</t>
  </si>
  <si>
    <t>1.  Město rychnov u Jablonce nad Nisou</t>
  </si>
  <si>
    <t>2. CL – EVANS s.r.o.</t>
  </si>
  <si>
    <t>46 listů</t>
  </si>
  <si>
    <t>POPIS A DŮVOD ZMĚNY: Změna typu zábradlí a madel</t>
  </si>
  <si>
    <t>Po posouzení a požadavku na architektonické ztvárnění a sjednocení výrazu celé budovy byla provedena změna v provedení vnitřních i vnějších zámečnických prvků - zábradlí a madel. Vnější prvky jsou barevně sjednoceny s dalšími barevnými prvky - okny, plechovou krytinou a dešťovými svody. Vnitřní zábradlí a madla jsou barevně sjednocena s dveřmi a dalšími vnitřními prvky. Zároveň je přizpůsobeno i vertikální členění zábradlí. Původní plánované záměčnické prvky jsou v plné výši odečteny.</t>
  </si>
</sst>
</file>

<file path=xl/styles.xml><?xml version="1.0" encoding="utf-8"?>
<styleSheet xmlns="http://schemas.openxmlformats.org/spreadsheetml/2006/main">
  <numFmts count="6">
    <numFmt numFmtId="8" formatCode="#,##0.00\ &quot;Kč&quot;;[Red]\-#,##0.00\ &quot;Kč&quot;"/>
    <numFmt numFmtId="164" formatCode="#,##0.00%"/>
    <numFmt numFmtId="165" formatCode="dd\.mm\.yyyy"/>
    <numFmt numFmtId="166" formatCode="#,##0.00000"/>
    <numFmt numFmtId="167" formatCode="#,##0.000"/>
    <numFmt numFmtId="168" formatCode="#,##0.00_ ;[Red]\-#,##0.00\ 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5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0" fillId="0" borderId="0" applyNumberFormat="0" applyFill="0" applyBorder="0" applyAlignment="0" applyProtection="0"/>
    <xf numFmtId="0" fontId="41" fillId="0" borderId="0"/>
    <xf numFmtId="0" fontId="44" fillId="0" borderId="0"/>
  </cellStyleXfs>
  <cellXfs count="3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5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3" fillId="4" borderId="0" xfId="0" applyFont="1" applyFill="1" applyAlignment="1">
      <alignment horizontal="left" vertical="center"/>
    </xf>
    <xf numFmtId="0" fontId="0" fillId="4" borderId="0" xfId="0" applyFont="1" applyFill="1" applyAlignment="1">
      <alignment vertical="center"/>
    </xf>
    <xf numFmtId="4" fontId="23" fillId="4" borderId="0" xfId="0" applyNumberFormat="1" applyFont="1" applyFill="1" applyAlignment="1">
      <alignment vertical="center"/>
    </xf>
    <xf numFmtId="0" fontId="0" fillId="0" borderId="0" xfId="0" applyProtection="1"/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0" fontId="8" fillId="0" borderId="15" xfId="0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7" fillId="0" borderId="23" xfId="0" applyFont="1" applyBorder="1" applyAlignment="1" applyProtection="1">
      <alignment horizontal="center" vertical="center"/>
      <protection locked="0"/>
    </xf>
    <xf numFmtId="49" fontId="37" fillId="0" borderId="23" xfId="0" applyNumberFormat="1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167" fontId="37" fillId="0" borderId="23" xfId="0" applyNumberFormat="1" applyFont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0" borderId="14" xfId="0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43" fillId="0" borderId="25" xfId="2" applyFont="1" applyFill="1" applyBorder="1" applyAlignment="1">
      <alignment vertical="center" wrapText="1"/>
    </xf>
    <xf numFmtId="0" fontId="43" fillId="0" borderId="26" xfId="2" applyFont="1" applyBorder="1" applyAlignment="1">
      <alignment vertical="top" wrapText="1"/>
    </xf>
    <xf numFmtId="0" fontId="41" fillId="0" borderId="0" xfId="2"/>
    <xf numFmtId="49" fontId="42" fillId="6" borderId="0" xfId="3" applyNumberFormat="1" applyFont="1" applyFill="1" applyBorder="1" applyAlignment="1">
      <alignment horizontal="center" vertical="center" wrapText="1"/>
    </xf>
    <xf numFmtId="0" fontId="42" fillId="5" borderId="0" xfId="3" applyFont="1" applyFill="1" applyBorder="1" applyAlignment="1">
      <alignment horizontal="left" vertical="center" wrapText="1"/>
    </xf>
    <xf numFmtId="0" fontId="42" fillId="5" borderId="0" xfId="3" applyFont="1" applyFill="1" applyBorder="1" applyAlignment="1">
      <alignment vertical="top" wrapText="1"/>
    </xf>
    <xf numFmtId="0" fontId="42" fillId="5" borderId="32" xfId="3" applyFont="1" applyFill="1" applyBorder="1" applyAlignment="1">
      <alignment vertical="top" wrapText="1"/>
    </xf>
    <xf numFmtId="0" fontId="42" fillId="5" borderId="33" xfId="3" applyFont="1" applyFill="1" applyBorder="1" applyAlignment="1">
      <alignment vertical="top" wrapText="1"/>
    </xf>
    <xf numFmtId="0" fontId="41" fillId="0" borderId="0" xfId="2" applyAlignment="1">
      <alignment vertical="center"/>
    </xf>
    <xf numFmtId="0" fontId="41" fillId="0" borderId="0" xfId="2" applyBorder="1"/>
    <xf numFmtId="0" fontId="44" fillId="0" borderId="48" xfId="2" applyFont="1" applyBorder="1" applyAlignment="1">
      <alignment horizontal="center" vertical="center" wrapText="1"/>
    </xf>
    <xf numFmtId="0" fontId="44" fillId="0" borderId="48" xfId="2" applyFont="1" applyBorder="1" applyAlignment="1">
      <alignment horizontal="center" vertical="center"/>
    </xf>
    <xf numFmtId="168" fontId="47" fillId="0" borderId="48" xfId="2" applyNumberFormat="1" applyFont="1" applyBorder="1" applyAlignment="1">
      <alignment horizontal="right" vertical="center"/>
    </xf>
    <xf numFmtId="0" fontId="42" fillId="0" borderId="0" xfId="2" applyFont="1" applyBorder="1" applyAlignment="1">
      <alignment horizontal="center" vertical="center" wrapText="1"/>
    </xf>
    <xf numFmtId="0" fontId="42" fillId="0" borderId="50" xfId="2" applyFont="1" applyBorder="1" applyAlignment="1">
      <alignment vertical="top"/>
    </xf>
    <xf numFmtId="0" fontId="41" fillId="0" borderId="51" xfId="2" applyBorder="1"/>
    <xf numFmtId="0" fontId="42" fillId="0" borderId="51" xfId="2" applyFont="1" applyBorder="1" applyAlignment="1">
      <alignment vertical="top"/>
    </xf>
    <xf numFmtId="0" fontId="42" fillId="0" borderId="52" xfId="2" applyFont="1" applyBorder="1" applyAlignment="1">
      <alignment vertical="top"/>
    </xf>
    <xf numFmtId="0" fontId="41" fillId="0" borderId="0" xfId="2" applyAlignment="1">
      <alignment horizontal="center"/>
    </xf>
    <xf numFmtId="0" fontId="42" fillId="0" borderId="30" xfId="2" applyFont="1" applyBorder="1" applyAlignment="1">
      <alignment vertical="top" wrapText="1"/>
    </xf>
    <xf numFmtId="0" fontId="41" fillId="0" borderId="0" xfId="2" applyBorder="1" applyAlignment="1">
      <alignment vertical="top" wrapText="1"/>
    </xf>
    <xf numFmtId="0" fontId="41" fillId="0" borderId="31" xfId="2" applyBorder="1" applyAlignment="1">
      <alignment vertical="top" wrapText="1"/>
    </xf>
    <xf numFmtId="0" fontId="43" fillId="0" borderId="30" xfId="2" applyFont="1" applyBorder="1" applyAlignment="1">
      <alignment vertical="center" wrapText="1"/>
    </xf>
    <xf numFmtId="0" fontId="43" fillId="0" borderId="0" xfId="2" applyFont="1" applyBorder="1" applyAlignment="1">
      <alignment vertical="center" wrapText="1"/>
    </xf>
    <xf numFmtId="0" fontId="43" fillId="0" borderId="31" xfId="2" applyFont="1" applyBorder="1" applyAlignment="1">
      <alignment vertical="center" wrapText="1"/>
    </xf>
    <xf numFmtId="0" fontId="42" fillId="0" borderId="0" xfId="2" applyFont="1" applyBorder="1" applyAlignment="1">
      <alignment vertical="top" wrapText="1"/>
    </xf>
    <xf numFmtId="0" fontId="42" fillId="0" borderId="31" xfId="2" applyFont="1" applyBorder="1" applyAlignment="1">
      <alignment vertical="top" wrapText="1"/>
    </xf>
    <xf numFmtId="0" fontId="42" fillId="0" borderId="50" xfId="2" applyFont="1" applyBorder="1" applyAlignment="1">
      <alignment horizontal="center" vertical="top"/>
    </xf>
    <xf numFmtId="0" fontId="42" fillId="0" borderId="51" xfId="2" applyFont="1" applyBorder="1" applyAlignment="1">
      <alignment horizontal="center" vertical="top"/>
    </xf>
    <xf numFmtId="0" fontId="42" fillId="0" borderId="52" xfId="2" applyFont="1" applyBorder="1" applyAlignment="1">
      <alignment horizontal="center" vertical="top"/>
    </xf>
    <xf numFmtId="0" fontId="42" fillId="0" borderId="30" xfId="2" applyFont="1" applyBorder="1" applyAlignment="1">
      <alignment vertical="top"/>
    </xf>
    <xf numFmtId="0" fontId="42" fillId="0" borderId="0" xfId="2" applyFont="1" applyBorder="1" applyAlignment="1">
      <alignment vertical="top"/>
    </xf>
    <xf numFmtId="0" fontId="43" fillId="0" borderId="0" xfId="2" applyFont="1" applyBorder="1" applyAlignment="1">
      <alignment horizontal="center" vertical="center"/>
    </xf>
    <xf numFmtId="0" fontId="42" fillId="0" borderId="31" xfId="2" applyFont="1" applyBorder="1" applyAlignment="1">
      <alignment vertical="top"/>
    </xf>
    <xf numFmtId="0" fontId="42" fillId="0" borderId="0" xfId="2" applyFont="1" applyAlignment="1">
      <alignment vertical="top" wrapText="1"/>
    </xf>
    <xf numFmtId="0" fontId="48" fillId="0" borderId="0" xfId="2" applyFont="1" applyAlignment="1">
      <alignment wrapText="1"/>
    </xf>
    <xf numFmtId="0" fontId="41" fillId="0" borderId="0" xfId="2" applyAlignment="1">
      <alignment vertical="center" wrapText="1"/>
    </xf>
    <xf numFmtId="0" fontId="42" fillId="0" borderId="24" xfId="2" applyFont="1" applyBorder="1" applyAlignment="1">
      <alignment horizontal="justify" vertical="center" wrapText="1"/>
    </xf>
    <xf numFmtId="0" fontId="42" fillId="0" borderId="25" xfId="2" applyFont="1" applyBorder="1" applyAlignment="1">
      <alignment horizontal="justify" vertical="center" wrapText="1"/>
    </xf>
    <xf numFmtId="0" fontId="43" fillId="0" borderId="25" xfId="2" applyFont="1" applyBorder="1" applyAlignment="1">
      <alignment horizontal="center" vertical="center" wrapText="1"/>
    </xf>
    <xf numFmtId="0" fontId="42" fillId="5" borderId="27" xfId="3" applyFont="1" applyFill="1" applyBorder="1" applyAlignment="1">
      <alignment vertical="top" wrapText="1"/>
    </xf>
    <xf numFmtId="0" fontId="42" fillId="5" borderId="28" xfId="3" applyFont="1" applyFill="1" applyBorder="1" applyAlignment="1">
      <alignment vertical="top" wrapText="1"/>
    </xf>
    <xf numFmtId="0" fontId="42" fillId="5" borderId="29" xfId="3" applyFont="1" applyFill="1" applyBorder="1" applyAlignment="1">
      <alignment vertical="top" wrapText="1"/>
    </xf>
    <xf numFmtId="0" fontId="42" fillId="5" borderId="30" xfId="3" applyFont="1" applyFill="1" applyBorder="1" applyAlignment="1">
      <alignment horizontal="right" vertical="center" wrapText="1"/>
    </xf>
    <xf numFmtId="0" fontId="42" fillId="5" borderId="0" xfId="3" applyFont="1" applyFill="1" applyBorder="1" applyAlignment="1">
      <alignment horizontal="right" vertical="center" wrapText="1"/>
    </xf>
    <xf numFmtId="0" fontId="42" fillId="6" borderId="0" xfId="3" applyFont="1" applyFill="1" applyBorder="1" applyAlignment="1">
      <alignment horizontal="right" vertical="center" wrapText="1"/>
    </xf>
    <xf numFmtId="0" fontId="42" fillId="5" borderId="0" xfId="3" applyFont="1" applyFill="1" applyBorder="1" applyAlignment="1">
      <alignment vertical="center" wrapText="1"/>
    </xf>
    <xf numFmtId="0" fontId="42" fillId="5" borderId="31" xfId="3" applyFont="1" applyFill="1" applyBorder="1" applyAlignment="1">
      <alignment vertical="center" wrapText="1"/>
    </xf>
    <xf numFmtId="0" fontId="42" fillId="0" borderId="0" xfId="2" applyFont="1" applyBorder="1" applyAlignment="1">
      <alignment horizontal="left" vertical="center" wrapText="1"/>
    </xf>
    <xf numFmtId="0" fontId="42" fillId="0" borderId="31" xfId="2" applyFont="1" applyBorder="1" applyAlignment="1">
      <alignment horizontal="left" vertical="center" wrapText="1"/>
    </xf>
    <xf numFmtId="0" fontId="42" fillId="0" borderId="30" xfId="2" applyFont="1" applyBorder="1" applyAlignment="1">
      <alignment horizontal="left" vertical="center" wrapText="1"/>
    </xf>
    <xf numFmtId="0" fontId="42" fillId="5" borderId="33" xfId="3" applyFont="1" applyFill="1" applyBorder="1" applyAlignment="1">
      <alignment vertical="center" wrapText="1"/>
    </xf>
    <xf numFmtId="0" fontId="42" fillId="5" borderId="34" xfId="3" applyFont="1" applyFill="1" applyBorder="1" applyAlignment="1">
      <alignment vertical="center" wrapText="1"/>
    </xf>
    <xf numFmtId="0" fontId="42" fillId="0" borderId="35" xfId="2" applyFont="1" applyBorder="1" applyAlignment="1">
      <alignment vertical="top" wrapText="1"/>
    </xf>
    <xf numFmtId="0" fontId="42" fillId="0" borderId="36" xfId="2" applyFont="1" applyBorder="1" applyAlignment="1">
      <alignment vertical="top" wrapText="1"/>
    </xf>
    <xf numFmtId="0" fontId="45" fillId="0" borderId="36" xfId="2" applyFont="1" applyBorder="1" applyAlignment="1">
      <alignment horizontal="center" vertical="center" wrapText="1"/>
    </xf>
    <xf numFmtId="0" fontId="45" fillId="0" borderId="37" xfId="2" applyFont="1" applyBorder="1" applyAlignment="1">
      <alignment horizontal="center" vertical="center" wrapText="1"/>
    </xf>
    <xf numFmtId="0" fontId="45" fillId="0" borderId="39" xfId="2" applyFont="1" applyBorder="1" applyAlignment="1">
      <alignment horizontal="center" vertical="center" wrapText="1"/>
    </xf>
    <xf numFmtId="0" fontId="45" fillId="0" borderId="40" xfId="2" applyFont="1" applyBorder="1" applyAlignment="1">
      <alignment horizontal="center" vertical="center" wrapText="1"/>
    </xf>
    <xf numFmtId="0" fontId="42" fillId="0" borderId="38" xfId="2" applyFont="1" applyBorder="1" applyAlignment="1">
      <alignment vertical="top" wrapText="1"/>
    </xf>
    <xf numFmtId="0" fontId="42" fillId="0" borderId="39" xfId="2" applyFont="1" applyBorder="1" applyAlignment="1">
      <alignment vertical="top" wrapText="1"/>
    </xf>
    <xf numFmtId="0" fontId="42" fillId="0" borderId="35" xfId="2" applyFont="1" applyBorder="1" applyAlignment="1">
      <alignment vertical="center" wrapText="1"/>
    </xf>
    <xf numFmtId="0" fontId="42" fillId="0" borderId="36" xfId="2" applyFont="1" applyBorder="1" applyAlignment="1">
      <alignment vertical="center" wrapText="1"/>
    </xf>
    <xf numFmtId="0" fontId="42" fillId="0" borderId="36" xfId="2" applyFont="1" applyFill="1" applyBorder="1" applyAlignment="1">
      <alignment horizontal="center" vertical="center" wrapText="1"/>
    </xf>
    <xf numFmtId="0" fontId="42" fillId="0" borderId="37" xfId="2" applyFont="1" applyFill="1" applyBorder="1" applyAlignment="1">
      <alignment horizontal="center" vertical="center" wrapText="1"/>
    </xf>
    <xf numFmtId="0" fontId="42" fillId="0" borderId="38" xfId="2" applyFont="1" applyBorder="1" applyAlignment="1">
      <alignment vertical="center" wrapText="1"/>
    </xf>
    <xf numFmtId="0" fontId="42" fillId="0" borderId="39" xfId="2" applyFont="1" applyBorder="1" applyAlignment="1">
      <alignment vertical="center" wrapText="1"/>
    </xf>
    <xf numFmtId="14" fontId="42" fillId="0" borderId="39" xfId="2" applyNumberFormat="1" applyFont="1" applyFill="1" applyBorder="1" applyAlignment="1">
      <alignment horizontal="center" vertical="center" wrapText="1"/>
    </xf>
    <xf numFmtId="14" fontId="42" fillId="0" borderId="40" xfId="2" applyNumberFormat="1" applyFont="1" applyFill="1" applyBorder="1" applyAlignment="1">
      <alignment horizontal="center" vertical="center" wrapText="1"/>
    </xf>
    <xf numFmtId="0" fontId="42" fillId="0" borderId="41" xfId="2" applyFont="1" applyBorder="1" applyAlignment="1">
      <alignment vertical="top" wrapText="1"/>
    </xf>
    <xf numFmtId="0" fontId="42" fillId="0" borderId="42" xfId="2" applyFont="1" applyBorder="1" applyAlignment="1">
      <alignment vertical="top" wrapText="1"/>
    </xf>
    <xf numFmtId="0" fontId="42" fillId="0" borderId="43" xfId="2" applyFont="1" applyBorder="1" applyAlignment="1">
      <alignment vertical="top" wrapText="1"/>
    </xf>
    <xf numFmtId="0" fontId="46" fillId="0" borderId="35" xfId="2" applyFont="1" applyBorder="1" applyAlignment="1">
      <alignment horizontal="left" vertical="center" wrapText="1"/>
    </xf>
    <xf numFmtId="0" fontId="46" fillId="0" borderId="36" xfId="2" applyFont="1" applyBorder="1" applyAlignment="1">
      <alignment horizontal="left" vertical="center" wrapText="1"/>
    </xf>
    <xf numFmtId="0" fontId="46" fillId="0" borderId="37" xfId="2" applyFont="1" applyBorder="1" applyAlignment="1">
      <alignment horizontal="left" vertical="center" wrapText="1"/>
    </xf>
    <xf numFmtId="0" fontId="42" fillId="0" borderId="44" xfId="2" applyFont="1" applyBorder="1" applyAlignment="1">
      <alignment horizontal="left" vertical="center" wrapText="1"/>
    </xf>
    <xf numFmtId="0" fontId="42" fillId="0" borderId="45" xfId="2" applyFont="1" applyBorder="1" applyAlignment="1">
      <alignment horizontal="left" vertical="center" wrapText="1"/>
    </xf>
    <xf numFmtId="0" fontId="42" fillId="0" borderId="46" xfId="2" applyFont="1" applyBorder="1" applyAlignment="1">
      <alignment horizontal="left" vertical="center" wrapText="1"/>
    </xf>
    <xf numFmtId="0" fontId="42" fillId="0" borderId="27" xfId="2" applyFont="1" applyBorder="1" applyAlignment="1">
      <alignment horizontal="center" vertical="center" wrapText="1"/>
    </xf>
    <xf numFmtId="0" fontId="42" fillId="0" borderId="28" xfId="2" applyFont="1" applyBorder="1" applyAlignment="1">
      <alignment horizontal="center" vertical="center" wrapText="1"/>
    </xf>
    <xf numFmtId="0" fontId="42" fillId="0" borderId="29" xfId="2" applyFont="1" applyBorder="1" applyAlignment="1">
      <alignment horizontal="center" vertical="center" wrapText="1"/>
    </xf>
    <xf numFmtId="0" fontId="42" fillId="0" borderId="30" xfId="2" applyFont="1" applyBorder="1" applyAlignment="1">
      <alignment horizontal="center" vertical="center" wrapText="1"/>
    </xf>
    <xf numFmtId="0" fontId="42" fillId="0" borderId="0" xfId="2" applyFont="1" applyBorder="1" applyAlignment="1">
      <alignment horizontal="center" vertical="center" wrapText="1"/>
    </xf>
    <xf numFmtId="0" fontId="42" fillId="0" borderId="31" xfId="2" applyFont="1" applyBorder="1" applyAlignment="1">
      <alignment horizontal="center" vertical="center" wrapText="1"/>
    </xf>
    <xf numFmtId="0" fontId="41" fillId="0" borderId="44" xfId="2" applyBorder="1" applyAlignment="1">
      <alignment horizontal="left" vertical="center" wrapText="1"/>
    </xf>
    <xf numFmtId="0" fontId="41" fillId="0" borderId="45" xfId="2" applyBorder="1" applyAlignment="1">
      <alignment horizontal="left" vertical="center" wrapText="1"/>
    </xf>
    <xf numFmtId="0" fontId="41" fillId="0" borderId="47" xfId="2" applyBorder="1" applyAlignment="1">
      <alignment horizontal="left" vertical="center" wrapText="1"/>
    </xf>
    <xf numFmtId="168" fontId="44" fillId="0" borderId="49" xfId="2" applyNumberFormat="1" applyFont="1" applyBorder="1" applyAlignment="1">
      <alignment horizontal="right" vertical="center"/>
    </xf>
    <xf numFmtId="168" fontId="44" fillId="0" borderId="46" xfId="2" applyNumberFormat="1" applyFont="1" applyBorder="1" applyAlignment="1">
      <alignment horizontal="right" vertical="center"/>
    </xf>
    <xf numFmtId="0" fontId="42" fillId="0" borderId="30" xfId="2" applyFont="1" applyBorder="1" applyAlignment="1">
      <alignment horizontal="center" vertical="top"/>
    </xf>
    <xf numFmtId="0" fontId="41" fillId="0" borderId="0" xfId="2" applyBorder="1" applyAlignment="1">
      <alignment horizontal="center" vertical="top"/>
    </xf>
    <xf numFmtId="0" fontId="42" fillId="0" borderId="27" xfId="2" applyFont="1" applyBorder="1" applyAlignment="1">
      <alignment horizontal="left" vertical="center" wrapText="1"/>
    </xf>
    <xf numFmtId="0" fontId="41" fillId="0" borderId="28" xfId="2" applyBorder="1" applyAlignment="1">
      <alignment horizontal="left" vertical="center" wrapText="1"/>
    </xf>
    <xf numFmtId="8" fontId="42" fillId="0" borderId="28" xfId="2" applyNumberFormat="1" applyFont="1" applyBorder="1" applyAlignment="1">
      <alignment vertical="center"/>
    </xf>
    <xf numFmtId="8" fontId="41" fillId="0" borderId="29" xfId="2" applyNumberFormat="1" applyBorder="1" applyAlignment="1">
      <alignment vertical="center"/>
    </xf>
    <xf numFmtId="0" fontId="42" fillId="0" borderId="53" xfId="2" applyFont="1" applyBorder="1" applyAlignment="1">
      <alignment vertical="top" wrapText="1"/>
    </xf>
    <xf numFmtId="0" fontId="42" fillId="0" borderId="54" xfId="2" applyFont="1" applyBorder="1" applyAlignment="1">
      <alignment vertical="top" wrapText="1"/>
    </xf>
    <xf numFmtId="0" fontId="42" fillId="0" borderId="55" xfId="2" applyFont="1" applyBorder="1" applyAlignment="1">
      <alignment vertical="top" wrapText="1"/>
    </xf>
    <xf numFmtId="0" fontId="41" fillId="0" borderId="30" xfId="2" applyFill="1" applyBorder="1" applyAlignment="1">
      <alignment wrapText="1"/>
    </xf>
    <xf numFmtId="0" fontId="44" fillId="0" borderId="0" xfId="2" applyFont="1" applyFill="1" applyBorder="1" applyAlignment="1">
      <alignment wrapText="1"/>
    </xf>
    <xf numFmtId="8" fontId="43" fillId="0" borderId="0" xfId="2" applyNumberFormat="1" applyFont="1" applyBorder="1" applyAlignment="1">
      <alignment horizontal="right" wrapText="1"/>
    </xf>
    <xf numFmtId="8" fontId="43" fillId="0" borderId="31" xfId="2" applyNumberFormat="1" applyFont="1" applyBorder="1" applyAlignment="1">
      <alignment horizontal="right" wrapText="1"/>
    </xf>
    <xf numFmtId="0" fontId="42" fillId="0" borderId="50" xfId="2" applyFont="1" applyBorder="1" applyAlignment="1">
      <alignment horizontal="left" vertical="center" wrapText="1"/>
    </xf>
    <xf numFmtId="0" fontId="42" fillId="0" borderId="51" xfId="2" applyFont="1" applyBorder="1" applyAlignment="1">
      <alignment horizontal="left" vertical="center" wrapText="1"/>
    </xf>
    <xf numFmtId="14" fontId="43" fillId="0" borderId="0" xfId="2" applyNumberFormat="1" applyFont="1" applyFill="1" applyBorder="1" applyAlignment="1">
      <alignment horizontal="left" vertical="center" wrapText="1"/>
    </xf>
    <xf numFmtId="0" fontId="43" fillId="0" borderId="0" xfId="2" applyFont="1" applyFill="1" applyBorder="1" applyAlignment="1">
      <alignment horizontal="left" vertical="center" wrapText="1"/>
    </xf>
    <xf numFmtId="0" fontId="43" fillId="0" borderId="31" xfId="2" applyFont="1" applyFill="1" applyBorder="1" applyAlignment="1">
      <alignment horizontal="left" vertical="center" wrapText="1"/>
    </xf>
    <xf numFmtId="0" fontId="43" fillId="0" borderId="51" xfId="2" applyFont="1" applyFill="1" applyBorder="1" applyAlignment="1">
      <alignment horizontal="left" vertical="center" wrapText="1"/>
    </xf>
    <xf numFmtId="0" fontId="43" fillId="0" borderId="52" xfId="2" applyFont="1" applyFill="1" applyBorder="1" applyAlignment="1">
      <alignment horizontal="left" vertical="center" wrapText="1"/>
    </xf>
    <xf numFmtId="0" fontId="43" fillId="0" borderId="53" xfId="2" applyFont="1" applyBorder="1" applyAlignment="1">
      <alignment horizontal="center" vertical="center" wrapText="1"/>
    </xf>
    <xf numFmtId="0" fontId="43" fillId="0" borderId="54" xfId="2" applyFont="1" applyBorder="1" applyAlignment="1">
      <alignment horizontal="center" vertical="center" wrapText="1"/>
    </xf>
    <xf numFmtId="0" fontId="43" fillId="0" borderId="55" xfId="2" applyFont="1" applyBorder="1" applyAlignment="1">
      <alignment horizontal="center" vertical="center" wrapText="1"/>
    </xf>
    <xf numFmtId="0" fontId="42" fillId="0" borderId="50" xfId="2" applyFont="1" applyBorder="1" applyAlignment="1">
      <alignment horizontal="center" vertical="top"/>
    </xf>
    <xf numFmtId="0" fontId="41" fillId="0" borderId="51" xfId="2" applyBorder="1" applyAlignment="1">
      <alignment horizontal="center" vertical="top"/>
    </xf>
    <xf numFmtId="0" fontId="41" fillId="0" borderId="0" xfId="2" applyAlignment="1">
      <alignment horizontal="center" wrapText="1"/>
    </xf>
    <xf numFmtId="0" fontId="43" fillId="0" borderId="35" xfId="2" applyFont="1" applyBorder="1" applyAlignment="1">
      <alignment horizontal="center" vertical="center" wrapText="1"/>
    </xf>
    <xf numFmtId="0" fontId="43" fillId="0" borderId="36" xfId="2" applyFont="1" applyBorder="1" applyAlignment="1">
      <alignment horizontal="center" vertical="center" wrapText="1"/>
    </xf>
    <xf numFmtId="0" fontId="43" fillId="0" borderId="37" xfId="2" applyFont="1" applyBorder="1" applyAlignment="1">
      <alignment horizontal="center" vertical="center" wrapText="1"/>
    </xf>
    <xf numFmtId="0" fontId="42" fillId="0" borderId="0" xfId="2" applyFont="1" applyBorder="1" applyAlignment="1">
      <alignment vertical="top" wrapText="1"/>
    </xf>
    <xf numFmtId="0" fontId="42" fillId="0" borderId="0" xfId="2" applyFont="1" applyAlignment="1">
      <alignment vertical="top" wrapText="1"/>
    </xf>
    <xf numFmtId="0" fontId="41" fillId="0" borderId="0" xfId="2" applyAlignment="1">
      <alignment horizontal="left" vertical="center" wrapText="1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1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0" fontId="21" fillId="4" borderId="7" xfId="0" applyFont="1" applyFill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4" fontId="23" fillId="4" borderId="0" xfId="0" applyNumberFormat="1" applyFont="1" applyFill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</cellXfs>
  <cellStyles count="4">
    <cellStyle name="Hypertextový odkaz" xfId="1" builtinId="8"/>
    <cellStyle name="normální" xfId="0" builtinId="0" customBuiltin="1"/>
    <cellStyle name="Normální 2" xfId="2"/>
    <cellStyle name="Normální 3" xf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68580</xdr:colOff>
      <xdr:row>3</xdr:row>
      <xdr:rowOff>0</xdr:rowOff>
    </xdr:from>
    <xdr:to>
      <xdr:col>40</xdr:col>
      <xdr:colOff>366395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207010</xdr:colOff>
      <xdr:row>81</xdr:row>
      <xdr:rowOff>0</xdr:rowOff>
    </xdr:from>
    <xdr:to>
      <xdr:col>41</xdr:col>
      <xdr:colOff>175895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350520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112</xdr:row>
      <xdr:rowOff>0</xdr:rowOff>
    </xdr:from>
    <xdr:to>
      <xdr:col>9</xdr:col>
      <xdr:colOff>1216660</xdr:colOff>
      <xdr:row>116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350520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112</xdr:row>
      <xdr:rowOff>0</xdr:rowOff>
    </xdr:from>
    <xdr:to>
      <xdr:col>9</xdr:col>
      <xdr:colOff>1216660</xdr:colOff>
      <xdr:row>116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350520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116</xdr:row>
      <xdr:rowOff>0</xdr:rowOff>
    </xdr:from>
    <xdr:to>
      <xdr:col>9</xdr:col>
      <xdr:colOff>1216660</xdr:colOff>
      <xdr:row>120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350520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340995</xdr:colOff>
      <xdr:row>81</xdr:row>
      <xdr:rowOff>47625</xdr:rowOff>
    </xdr:from>
    <xdr:to>
      <xdr:col>9</xdr:col>
      <xdr:colOff>1207135</xdr:colOff>
      <xdr:row>85</xdr:row>
      <xdr:rowOff>47625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9495" y="12792075"/>
          <a:ext cx="866140" cy="762000"/>
        </a:xfrm>
        <a:prstGeom prst="rect">
          <a:avLst/>
        </a:prstGeom>
      </xdr:spPr>
    </xdr:pic>
    <xdr:clientData/>
  </xdr:twoCellAnchor>
  <xdr:twoCellAnchor>
    <xdr:from>
      <xdr:col>9</xdr:col>
      <xdr:colOff>350520</xdr:colOff>
      <xdr:row>111</xdr:row>
      <xdr:rowOff>38100</xdr:rowOff>
    </xdr:from>
    <xdr:to>
      <xdr:col>9</xdr:col>
      <xdr:colOff>1216660</xdr:colOff>
      <xdr:row>115</xdr:row>
      <xdr:rowOff>38100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9020" y="18897600"/>
          <a:ext cx="866140" cy="762000"/>
        </a:xfrm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350520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112</xdr:row>
      <xdr:rowOff>0</xdr:rowOff>
    </xdr:from>
    <xdr:to>
      <xdr:col>9</xdr:col>
      <xdr:colOff>1216660</xdr:colOff>
      <xdr:row>116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350520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113</xdr:row>
      <xdr:rowOff>0</xdr:rowOff>
    </xdr:from>
    <xdr:to>
      <xdr:col>9</xdr:col>
      <xdr:colOff>1216660</xdr:colOff>
      <xdr:row>117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350520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113</xdr:row>
      <xdr:rowOff>0</xdr:rowOff>
    </xdr:from>
    <xdr:to>
      <xdr:col>9</xdr:col>
      <xdr:colOff>1216660</xdr:colOff>
      <xdr:row>117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350520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112</xdr:row>
      <xdr:rowOff>0</xdr:rowOff>
    </xdr:from>
    <xdr:to>
      <xdr:col>9</xdr:col>
      <xdr:colOff>1216660</xdr:colOff>
      <xdr:row>116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350520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113</xdr:row>
      <xdr:rowOff>0</xdr:rowOff>
    </xdr:from>
    <xdr:to>
      <xdr:col>9</xdr:col>
      <xdr:colOff>1216660</xdr:colOff>
      <xdr:row>117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350520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112</xdr:row>
      <xdr:rowOff>0</xdr:rowOff>
    </xdr:from>
    <xdr:to>
      <xdr:col>9</xdr:col>
      <xdr:colOff>1216660</xdr:colOff>
      <xdr:row>116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350520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112</xdr:row>
      <xdr:rowOff>0</xdr:rowOff>
    </xdr:from>
    <xdr:to>
      <xdr:col>9</xdr:col>
      <xdr:colOff>1216660</xdr:colOff>
      <xdr:row>116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STAVBY/462019-Fehrer%20oprava%20st&#345;echy/B1-SOD%20inv/Zm&#283;nov&#233;%20listy/ZL05-kabel&#225;&#382;_sv&#283;tl&#237;k&#367;,sv&#283;tl&#237;ky/ZL05-kabel&#225;&#382;_sv&#283;tl&#237;ky,OC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kyny"/>
      <sheetName val="ZL05 - KRYCÍ LIST"/>
      <sheetName val="Krycí List"/>
      <sheetName val="Rekapitulace"/>
      <sheetName val="Výkaz výměr"/>
      <sheetName val="Elektroinstalace"/>
    </sheetNames>
    <sheetDataSet>
      <sheetData sheetId="0" refreshError="1"/>
      <sheetData sheetId="1"/>
      <sheetData sheetId="2"/>
      <sheetData sheetId="3" refreshError="1"/>
      <sheetData sheetId="4">
        <row r="6">
          <cell r="G6">
            <v>129951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2">
          <cell r="G12">
            <v>0</v>
          </cell>
        </row>
        <row r="15">
          <cell r="G15">
            <v>0</v>
          </cell>
        </row>
        <row r="18">
          <cell r="G18">
            <v>0</v>
          </cell>
        </row>
        <row r="21">
          <cell r="G21">
            <v>0</v>
          </cell>
        </row>
        <row r="24">
          <cell r="G24">
            <v>0</v>
          </cell>
        </row>
        <row r="27">
          <cell r="G27">
            <v>0</v>
          </cell>
        </row>
        <row r="30">
          <cell r="G30">
            <v>0</v>
          </cell>
        </row>
        <row r="33">
          <cell r="G33">
            <v>0</v>
          </cell>
        </row>
        <row r="36">
          <cell r="G36">
            <v>0</v>
          </cell>
        </row>
        <row r="39">
          <cell r="G39">
            <v>0</v>
          </cell>
        </row>
        <row r="42">
          <cell r="G42">
            <v>0</v>
          </cell>
        </row>
        <row r="45">
          <cell r="G45">
            <v>0</v>
          </cell>
        </row>
        <row r="48">
          <cell r="G48">
            <v>0</v>
          </cell>
        </row>
        <row r="51">
          <cell r="G51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7">
          <cell r="G67">
            <v>0</v>
          </cell>
        </row>
        <row r="70">
          <cell r="G70">
            <v>0</v>
          </cell>
        </row>
        <row r="74">
          <cell r="G74">
            <v>0</v>
          </cell>
        </row>
        <row r="75">
          <cell r="G75">
            <v>0</v>
          </cell>
        </row>
        <row r="78">
          <cell r="G78">
            <v>0</v>
          </cell>
        </row>
        <row r="81">
          <cell r="G81">
            <v>0</v>
          </cell>
        </row>
        <row r="84">
          <cell r="G84">
            <v>0</v>
          </cell>
        </row>
        <row r="87">
          <cell r="G87">
            <v>0</v>
          </cell>
        </row>
        <row r="90">
          <cell r="G90">
            <v>0</v>
          </cell>
        </row>
        <row r="93">
          <cell r="G93">
            <v>0</v>
          </cell>
        </row>
        <row r="96">
          <cell r="G96">
            <v>0</v>
          </cell>
        </row>
        <row r="99">
          <cell r="G99">
            <v>0</v>
          </cell>
        </row>
        <row r="102">
          <cell r="G102">
            <v>0</v>
          </cell>
        </row>
        <row r="105">
          <cell r="G105">
            <v>0</v>
          </cell>
        </row>
        <row r="108">
          <cell r="G108">
            <v>0</v>
          </cell>
        </row>
        <row r="111">
          <cell r="G111">
            <v>0</v>
          </cell>
        </row>
        <row r="114">
          <cell r="G114">
            <v>0</v>
          </cell>
        </row>
        <row r="117">
          <cell r="G117">
            <v>0</v>
          </cell>
        </row>
        <row r="122">
          <cell r="G122">
            <v>0</v>
          </cell>
        </row>
        <row r="123">
          <cell r="G123">
            <v>0</v>
          </cell>
        </row>
        <row r="127">
          <cell r="G127">
            <v>129951</v>
          </cell>
        </row>
        <row r="128">
          <cell r="G128">
            <v>129951</v>
          </cell>
        </row>
        <row r="129">
          <cell r="G129">
            <v>129951</v>
          </cell>
        </row>
        <row r="131">
          <cell r="G131">
            <v>0</v>
          </cell>
        </row>
        <row r="135">
          <cell r="G135">
            <v>0</v>
          </cell>
        </row>
        <row r="136">
          <cell r="G136">
            <v>0</v>
          </cell>
        </row>
        <row r="139">
          <cell r="G139">
            <v>0</v>
          </cell>
        </row>
        <row r="142">
          <cell r="G142">
            <v>0</v>
          </cell>
        </row>
        <row r="145">
          <cell r="G145">
            <v>0</v>
          </cell>
        </row>
        <row r="148">
          <cell r="G148">
            <v>0</v>
          </cell>
        </row>
        <row r="151">
          <cell r="G151">
            <v>0</v>
          </cell>
        </row>
        <row r="154">
          <cell r="G154">
            <v>0</v>
          </cell>
        </row>
        <row r="157">
          <cell r="G157">
            <v>0</v>
          </cell>
        </row>
        <row r="160">
          <cell r="G160">
            <v>0</v>
          </cell>
        </row>
        <row r="163">
          <cell r="G163">
            <v>0</v>
          </cell>
        </row>
        <row r="166">
          <cell r="G166">
            <v>0</v>
          </cell>
        </row>
        <row r="169">
          <cell r="G169">
            <v>0</v>
          </cell>
        </row>
        <row r="172">
          <cell r="G172">
            <v>0</v>
          </cell>
        </row>
        <row r="175">
          <cell r="G175">
            <v>0</v>
          </cell>
        </row>
        <row r="178">
          <cell r="G178">
            <v>0</v>
          </cell>
        </row>
        <row r="181">
          <cell r="G181">
            <v>0</v>
          </cell>
        </row>
        <row r="184">
          <cell r="G184">
            <v>0</v>
          </cell>
        </row>
        <row r="187">
          <cell r="G187">
            <v>0</v>
          </cell>
        </row>
        <row r="190">
          <cell r="G190">
            <v>0</v>
          </cell>
        </row>
        <row r="193">
          <cell r="G193">
            <v>0</v>
          </cell>
        </row>
        <row r="196">
          <cell r="G196">
            <v>0</v>
          </cell>
        </row>
        <row r="199">
          <cell r="G199">
            <v>0</v>
          </cell>
        </row>
        <row r="200">
          <cell r="G200">
            <v>0</v>
          </cell>
        </row>
        <row r="203">
          <cell r="G203">
            <v>0</v>
          </cell>
        </row>
        <row r="206">
          <cell r="G206">
            <v>0</v>
          </cell>
        </row>
        <row r="209">
          <cell r="G209">
            <v>0</v>
          </cell>
        </row>
        <row r="212">
          <cell r="G212">
            <v>0</v>
          </cell>
        </row>
        <row r="215">
          <cell r="G215">
            <v>0</v>
          </cell>
        </row>
        <row r="219">
          <cell r="G219">
            <v>0</v>
          </cell>
        </row>
        <row r="220">
          <cell r="G220">
            <v>0</v>
          </cell>
        </row>
        <row r="223">
          <cell r="G223">
            <v>0</v>
          </cell>
        </row>
        <row r="226">
          <cell r="G226">
            <v>0</v>
          </cell>
        </row>
        <row r="229">
          <cell r="G229">
            <v>0</v>
          </cell>
        </row>
        <row r="232">
          <cell r="G232">
            <v>0</v>
          </cell>
        </row>
        <row r="235">
          <cell r="G235">
            <v>0</v>
          </cell>
        </row>
        <row r="239">
          <cell r="G239">
            <v>0</v>
          </cell>
        </row>
        <row r="240">
          <cell r="G240">
            <v>0</v>
          </cell>
        </row>
        <row r="242">
          <cell r="G242">
            <v>0</v>
          </cell>
        </row>
        <row r="244">
          <cell r="G244">
            <v>0</v>
          </cell>
        </row>
        <row r="247">
          <cell r="G247">
            <v>0</v>
          </cell>
        </row>
        <row r="249">
          <cell r="G249">
            <v>0</v>
          </cell>
        </row>
        <row r="251">
          <cell r="G251">
            <v>0</v>
          </cell>
        </row>
        <row r="253">
          <cell r="G253">
            <v>0</v>
          </cell>
        </row>
        <row r="255">
          <cell r="G255">
            <v>0</v>
          </cell>
        </row>
        <row r="258">
          <cell r="G258">
            <v>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O47"/>
  <sheetViews>
    <sheetView tabSelected="1" view="pageBreakPreview" zoomScaleNormal="70" zoomScaleSheetLayoutView="100" workbookViewId="0">
      <selection activeCell="B11" sqref="B11:K12"/>
    </sheetView>
  </sheetViews>
  <sheetFormatPr defaultColWidth="9.6640625" defaultRowHeight="15"/>
  <cols>
    <col min="1" max="1" width="9.6640625" style="216"/>
    <col min="2" max="2" width="15.6640625" style="216" customWidth="1"/>
    <col min="3" max="3" width="14.1640625" style="216" customWidth="1"/>
    <col min="4" max="5" width="9.6640625" style="216"/>
    <col min="6" max="6" width="5.5" style="216" customWidth="1"/>
    <col min="7" max="7" width="6.33203125" style="216" customWidth="1"/>
    <col min="8" max="8" width="8.5" style="216" customWidth="1"/>
    <col min="9" max="9" width="18.83203125" style="216" customWidth="1"/>
    <col min="10" max="10" width="9.6640625" style="216"/>
    <col min="11" max="11" width="14.33203125" style="216" customWidth="1"/>
    <col min="12" max="16384" width="9.6640625" style="216"/>
  </cols>
  <sheetData>
    <row r="1" spans="2:15" ht="15.75" customHeight="1" thickBot="1">
      <c r="B1" s="251" t="s">
        <v>800</v>
      </c>
      <c r="C1" s="252"/>
      <c r="D1" s="252"/>
      <c r="E1" s="252"/>
      <c r="F1" s="252"/>
      <c r="G1" s="252"/>
      <c r="H1" s="253" t="s">
        <v>801</v>
      </c>
      <c r="I1" s="253"/>
      <c r="J1" s="214" t="s">
        <v>824</v>
      </c>
      <c r="K1" s="215"/>
    </row>
    <row r="2" spans="2:15" ht="2.4500000000000002" customHeight="1">
      <c r="B2" s="254"/>
      <c r="C2" s="255"/>
      <c r="D2" s="255"/>
      <c r="E2" s="255"/>
      <c r="F2" s="255"/>
      <c r="G2" s="255"/>
      <c r="H2" s="255"/>
      <c r="I2" s="255"/>
      <c r="J2" s="255"/>
      <c r="K2" s="256"/>
    </row>
    <row r="3" spans="2:15" ht="13.5" customHeight="1">
      <c r="B3" s="257" t="s">
        <v>802</v>
      </c>
      <c r="C3" s="258"/>
      <c r="D3" s="217" t="s">
        <v>84</v>
      </c>
      <c r="E3" s="259"/>
      <c r="F3" s="259"/>
      <c r="G3" s="218"/>
      <c r="H3" s="219"/>
      <c r="I3" s="260" t="s">
        <v>803</v>
      </c>
      <c r="J3" s="260"/>
      <c r="K3" s="261"/>
    </row>
    <row r="4" spans="2:15" ht="15.75" customHeight="1" thickBot="1">
      <c r="B4" s="220"/>
      <c r="C4" s="221"/>
      <c r="D4" s="221"/>
      <c r="E4" s="221"/>
      <c r="F4" s="221"/>
      <c r="G4" s="221"/>
      <c r="H4" s="221"/>
      <c r="I4" s="265" t="s">
        <v>804</v>
      </c>
      <c r="J4" s="265"/>
      <c r="K4" s="266"/>
    </row>
    <row r="5" spans="2:15" ht="19.899999999999999" customHeight="1">
      <c r="B5" s="267"/>
      <c r="C5" s="268"/>
      <c r="D5" s="269" t="s">
        <v>805</v>
      </c>
      <c r="E5" s="269"/>
      <c r="F5" s="269"/>
      <c r="G5" s="269"/>
      <c r="H5" s="269"/>
      <c r="I5" s="269"/>
      <c r="J5" s="269"/>
      <c r="K5" s="270"/>
    </row>
    <row r="6" spans="2:15" ht="24" customHeight="1" thickBot="1">
      <c r="B6" s="273" t="s">
        <v>806</v>
      </c>
      <c r="C6" s="274"/>
      <c r="D6" s="271"/>
      <c r="E6" s="271"/>
      <c r="F6" s="271"/>
      <c r="G6" s="271"/>
      <c r="H6" s="271"/>
      <c r="I6" s="271"/>
      <c r="J6" s="271"/>
      <c r="K6" s="272"/>
    </row>
    <row r="7" spans="2:15" ht="16.899999999999999" customHeight="1">
      <c r="B7" s="275" t="s">
        <v>807</v>
      </c>
      <c r="C7" s="276"/>
      <c r="D7" s="277" t="s">
        <v>808</v>
      </c>
      <c r="E7" s="277"/>
      <c r="F7" s="277"/>
      <c r="G7" s="277"/>
      <c r="H7" s="277"/>
      <c r="I7" s="277"/>
      <c r="J7" s="277"/>
      <c r="K7" s="278"/>
    </row>
    <row r="8" spans="2:15" ht="16.899999999999999" customHeight="1" thickBot="1">
      <c r="B8" s="279" t="s">
        <v>809</v>
      </c>
      <c r="C8" s="280"/>
      <c r="D8" s="281">
        <v>45173</v>
      </c>
      <c r="E8" s="281"/>
      <c r="F8" s="281"/>
      <c r="G8" s="281"/>
      <c r="H8" s="281"/>
      <c r="I8" s="281"/>
      <c r="J8" s="281"/>
      <c r="K8" s="282"/>
    </row>
    <row r="9" spans="2:15" ht="6.75" customHeight="1" thickBot="1">
      <c r="B9" s="283"/>
      <c r="C9" s="284"/>
      <c r="D9" s="284"/>
      <c r="E9" s="284"/>
      <c r="F9" s="284"/>
      <c r="G9" s="284"/>
      <c r="H9" s="284"/>
      <c r="I9" s="284"/>
      <c r="J9" s="284"/>
      <c r="K9" s="285"/>
    </row>
    <row r="10" spans="2:15" ht="20.45" customHeight="1">
      <c r="B10" s="286" t="s">
        <v>825</v>
      </c>
      <c r="C10" s="287"/>
      <c r="D10" s="287"/>
      <c r="E10" s="287"/>
      <c r="F10" s="287"/>
      <c r="G10" s="287"/>
      <c r="H10" s="287"/>
      <c r="I10" s="287"/>
      <c r="J10" s="287"/>
      <c r="K10" s="288"/>
    </row>
    <row r="11" spans="2:15" ht="63.6" customHeight="1">
      <c r="B11" s="264" t="s">
        <v>826</v>
      </c>
      <c r="C11" s="262"/>
      <c r="D11" s="262"/>
      <c r="E11" s="262"/>
      <c r="F11" s="262"/>
      <c r="G11" s="262"/>
      <c r="H11" s="262"/>
      <c r="I11" s="262"/>
      <c r="J11" s="262"/>
      <c r="K11" s="263"/>
    </row>
    <row r="12" spans="2:15" ht="212.45" customHeight="1">
      <c r="B12" s="264"/>
      <c r="C12" s="262"/>
      <c r="D12" s="262"/>
      <c r="E12" s="262"/>
      <c r="F12" s="262"/>
      <c r="G12" s="262"/>
      <c r="H12" s="262"/>
      <c r="I12" s="262"/>
      <c r="J12" s="262"/>
      <c r="K12" s="263"/>
      <c r="M12" s="222"/>
    </row>
    <row r="13" spans="2:15" ht="16.149999999999999" customHeight="1">
      <c r="B13" s="289" t="s">
        <v>810</v>
      </c>
      <c r="C13" s="290"/>
      <c r="D13" s="290"/>
      <c r="E13" s="290"/>
      <c r="F13" s="290"/>
      <c r="G13" s="290"/>
      <c r="H13" s="290"/>
      <c r="I13" s="290"/>
      <c r="J13" s="290"/>
      <c r="K13" s="291"/>
    </row>
    <row r="14" spans="2:15" ht="9.6" customHeight="1">
      <c r="B14" s="292" t="s">
        <v>811</v>
      </c>
      <c r="C14" s="293"/>
      <c r="D14" s="293"/>
      <c r="E14" s="293"/>
      <c r="F14" s="293"/>
      <c r="G14" s="293"/>
      <c r="H14" s="293"/>
      <c r="I14" s="293"/>
      <c r="J14" s="293"/>
      <c r="K14" s="294"/>
    </row>
    <row r="15" spans="2:15" ht="9.6" customHeight="1">
      <c r="B15" s="295"/>
      <c r="C15" s="296"/>
      <c r="D15" s="296"/>
      <c r="E15" s="296"/>
      <c r="F15" s="296"/>
      <c r="G15" s="296"/>
      <c r="H15" s="296"/>
      <c r="I15" s="296"/>
      <c r="J15" s="296"/>
      <c r="K15" s="297"/>
      <c r="L15" s="223"/>
      <c r="M15" s="223"/>
      <c r="N15" s="223"/>
      <c r="O15" s="223"/>
    </row>
    <row r="16" spans="2:15" ht="20.45" customHeight="1">
      <c r="B16" s="298" t="s">
        <v>812</v>
      </c>
      <c r="C16" s="299"/>
      <c r="D16" s="299"/>
      <c r="E16" s="299"/>
      <c r="F16" s="300"/>
      <c r="G16" s="224" t="s">
        <v>813</v>
      </c>
      <c r="H16" s="225">
        <v>1</v>
      </c>
      <c r="I16" s="226">
        <f>'Rekapitulace stavby'!AG97</f>
        <v>817489.77</v>
      </c>
      <c r="J16" s="301">
        <f>H16*I16</f>
        <v>817489.77</v>
      </c>
      <c r="K16" s="302"/>
    </row>
    <row r="17" spans="2:15" ht="18" customHeight="1">
      <c r="B17" s="298" t="s">
        <v>814</v>
      </c>
      <c r="C17" s="299"/>
      <c r="D17" s="299"/>
      <c r="E17" s="299"/>
      <c r="F17" s="300"/>
      <c r="G17" s="224" t="s">
        <v>813</v>
      </c>
      <c r="H17" s="225">
        <v>1</v>
      </c>
      <c r="I17" s="226">
        <f>'Rekapitulace stavby'!AG96</f>
        <v>-551070.65</v>
      </c>
      <c r="J17" s="301">
        <f>H17*I17</f>
        <v>-551070.65</v>
      </c>
      <c r="K17" s="302"/>
    </row>
    <row r="18" spans="2:15" ht="16.149999999999999" customHeight="1">
      <c r="B18" s="305" t="s">
        <v>815</v>
      </c>
      <c r="C18" s="306"/>
      <c r="D18" s="306"/>
      <c r="E18" s="306"/>
      <c r="F18" s="306"/>
      <c r="G18" s="227"/>
      <c r="H18" s="227"/>
      <c r="I18" s="227"/>
      <c r="J18" s="307">
        <f>J16+J17</f>
        <v>266419.12</v>
      </c>
      <c r="K18" s="308"/>
    </row>
    <row r="19" spans="2:15" ht="5.45" customHeight="1" thickBot="1">
      <c r="B19" s="228"/>
      <c r="C19" s="229"/>
      <c r="D19" s="229"/>
      <c r="E19" s="229"/>
      <c r="F19" s="229"/>
      <c r="G19" s="229"/>
      <c r="H19" s="229"/>
      <c r="I19" s="230"/>
      <c r="J19" s="230"/>
      <c r="K19" s="231"/>
    </row>
    <row r="20" spans="2:15" ht="5.45" customHeight="1">
      <c r="B20" s="309"/>
      <c r="C20" s="310"/>
      <c r="D20" s="310"/>
      <c r="E20" s="310"/>
      <c r="F20" s="310"/>
      <c r="G20" s="310"/>
      <c r="H20" s="310"/>
      <c r="I20" s="310"/>
      <c r="J20" s="310"/>
      <c r="K20" s="311"/>
    </row>
    <row r="21" spans="2:15">
      <c r="B21" s="312" t="s">
        <v>816</v>
      </c>
      <c r="C21" s="313"/>
      <c r="D21" s="313"/>
      <c r="E21" s="313"/>
      <c r="F21" s="313"/>
      <c r="G21" s="314">
        <f>J18</f>
        <v>266419.12</v>
      </c>
      <c r="H21" s="314"/>
      <c r="I21" s="314"/>
      <c r="J21" s="314"/>
      <c r="K21" s="315"/>
    </row>
    <row r="22" spans="2:15" ht="7.5" customHeight="1">
      <c r="B22" s="264"/>
      <c r="C22" s="262"/>
      <c r="D22" s="262"/>
      <c r="E22" s="262"/>
      <c r="F22" s="262"/>
      <c r="G22" s="318"/>
      <c r="H22" s="319"/>
      <c r="I22" s="319"/>
      <c r="J22" s="319"/>
      <c r="K22" s="320"/>
    </row>
    <row r="23" spans="2:15" ht="7.5" customHeight="1">
      <c r="B23" s="264"/>
      <c r="C23" s="262"/>
      <c r="D23" s="262"/>
      <c r="E23" s="262"/>
      <c r="F23" s="262"/>
      <c r="G23" s="319"/>
      <c r="H23" s="319"/>
      <c r="I23" s="319"/>
      <c r="J23" s="319"/>
      <c r="K23" s="320"/>
    </row>
    <row r="24" spans="2:15" ht="7.5" customHeight="1" thickBot="1">
      <c r="B24" s="316"/>
      <c r="C24" s="317"/>
      <c r="D24" s="317"/>
      <c r="E24" s="317"/>
      <c r="F24" s="317"/>
      <c r="G24" s="321"/>
      <c r="H24" s="321"/>
      <c r="I24" s="321"/>
      <c r="J24" s="321"/>
      <c r="K24" s="322"/>
    </row>
    <row r="25" spans="2:15" ht="15" customHeight="1">
      <c r="B25" s="323" t="s">
        <v>817</v>
      </c>
      <c r="C25" s="324"/>
      <c r="D25" s="324"/>
      <c r="E25" s="324"/>
      <c r="F25" s="325"/>
      <c r="G25" s="323" t="s">
        <v>818</v>
      </c>
      <c r="H25" s="324"/>
      <c r="I25" s="324"/>
      <c r="J25" s="324"/>
      <c r="K25" s="325"/>
      <c r="O25" s="232"/>
    </row>
    <row r="26" spans="2:15" ht="12.75" customHeight="1">
      <c r="B26" s="233"/>
      <c r="C26" s="234"/>
      <c r="D26" s="234"/>
      <c r="E26" s="234"/>
      <c r="F26" s="235"/>
      <c r="G26" s="236"/>
      <c r="H26" s="237"/>
      <c r="I26" s="237"/>
      <c r="J26" s="237"/>
      <c r="K26" s="238"/>
    </row>
    <row r="27" spans="2:15">
      <c r="B27" s="233"/>
      <c r="C27" s="239"/>
      <c r="D27" s="239"/>
      <c r="E27" s="239"/>
      <c r="F27" s="239"/>
      <c r="G27" s="233"/>
      <c r="H27" s="239"/>
      <c r="I27" s="239"/>
      <c r="J27" s="239"/>
      <c r="K27" s="240"/>
    </row>
    <row r="28" spans="2:15">
      <c r="B28" s="233"/>
      <c r="C28" s="239"/>
      <c r="D28" s="239"/>
      <c r="E28" s="239"/>
      <c r="F28" s="239"/>
      <c r="G28" s="233"/>
      <c r="H28" s="239"/>
      <c r="I28" s="239"/>
      <c r="J28" s="239"/>
      <c r="K28" s="240"/>
    </row>
    <row r="29" spans="2:15" ht="15.75" thickBot="1">
      <c r="B29" s="326" t="s">
        <v>819</v>
      </c>
      <c r="C29" s="327"/>
      <c r="D29" s="327"/>
      <c r="E29" s="327"/>
      <c r="F29" s="327"/>
      <c r="G29" s="241"/>
      <c r="H29" s="242"/>
      <c r="I29" s="242" t="s">
        <v>819</v>
      </c>
      <c r="J29" s="242"/>
      <c r="K29" s="243"/>
    </row>
    <row r="30" spans="2:15" ht="5.25" customHeight="1" thickBot="1">
      <c r="B30" s="303"/>
      <c r="C30" s="304"/>
      <c r="D30" s="304"/>
      <c r="E30" s="304"/>
      <c r="F30" s="304"/>
      <c r="G30" s="241"/>
      <c r="H30" s="242"/>
      <c r="I30" s="242"/>
      <c r="J30" s="242"/>
      <c r="K30" s="243"/>
    </row>
    <row r="31" spans="2:15" ht="15" customHeight="1">
      <c r="B31" s="329" t="s">
        <v>53</v>
      </c>
      <c r="C31" s="330"/>
      <c r="D31" s="330"/>
      <c r="E31" s="330"/>
      <c r="F31" s="331"/>
      <c r="G31" s="244"/>
      <c r="H31" s="245"/>
      <c r="I31" s="246" t="s">
        <v>820</v>
      </c>
      <c r="J31" s="245"/>
      <c r="K31" s="247"/>
    </row>
    <row r="32" spans="2:15">
      <c r="B32" s="244"/>
      <c r="C32" s="245"/>
      <c r="D32" s="245"/>
      <c r="E32" s="245"/>
      <c r="F32" s="247"/>
      <c r="G32" s="244"/>
      <c r="H32" s="245"/>
      <c r="I32" s="245"/>
      <c r="J32" s="245"/>
      <c r="K32" s="247"/>
    </row>
    <row r="33" spans="2:11">
      <c r="B33" s="244"/>
      <c r="C33" s="245"/>
      <c r="D33" s="245"/>
      <c r="E33" s="245"/>
      <c r="F33" s="247"/>
      <c r="G33" s="244"/>
      <c r="H33" s="245"/>
      <c r="I33" s="245"/>
      <c r="J33" s="245"/>
      <c r="K33" s="247"/>
    </row>
    <row r="34" spans="2:11">
      <c r="B34" s="244"/>
      <c r="C34" s="245"/>
      <c r="D34" s="245"/>
      <c r="E34" s="245"/>
      <c r="F34" s="247"/>
      <c r="G34" s="244"/>
      <c r="H34" s="245"/>
      <c r="I34" s="245"/>
      <c r="J34" s="245"/>
      <c r="K34" s="247"/>
    </row>
    <row r="35" spans="2:11" ht="15.75" thickBot="1">
      <c r="B35" s="326" t="s">
        <v>819</v>
      </c>
      <c r="C35" s="327"/>
      <c r="D35" s="327"/>
      <c r="E35" s="327"/>
      <c r="F35" s="327"/>
      <c r="G35" s="228"/>
      <c r="H35" s="230"/>
      <c r="I35" s="230" t="s">
        <v>819</v>
      </c>
      <c r="J35" s="230"/>
      <c r="K35" s="231"/>
    </row>
    <row r="36" spans="2:11" ht="15" customHeight="1">
      <c r="B36" s="248" t="s">
        <v>821</v>
      </c>
      <c r="C36" s="332" t="s">
        <v>822</v>
      </c>
      <c r="D36" s="332"/>
      <c r="E36" s="332"/>
      <c r="F36" s="332"/>
      <c r="G36" s="332"/>
      <c r="H36" s="332"/>
      <c r="I36" s="332"/>
      <c r="J36" s="332"/>
      <c r="K36" s="249"/>
    </row>
    <row r="37" spans="2:11" ht="15.75">
      <c r="B37" s="248"/>
      <c r="C37" s="333" t="s">
        <v>823</v>
      </c>
      <c r="D37" s="333"/>
      <c r="E37" s="333"/>
      <c r="F37" s="333"/>
      <c r="G37" s="333"/>
      <c r="H37" s="333"/>
      <c r="I37" s="333"/>
      <c r="J37" s="333"/>
      <c r="K37" s="249"/>
    </row>
    <row r="38" spans="2:11" ht="15.75">
      <c r="B38" s="248"/>
      <c r="K38" s="249"/>
    </row>
    <row r="39" spans="2:11" ht="15.75">
      <c r="B39" s="248"/>
      <c r="C39" s="333"/>
      <c r="D39" s="333"/>
      <c r="E39" s="333"/>
      <c r="F39" s="333"/>
      <c r="G39" s="333"/>
      <c r="H39" s="333"/>
      <c r="I39" s="333"/>
      <c r="J39" s="333"/>
      <c r="K39" s="249"/>
    </row>
    <row r="41" spans="2:11" ht="37.5" customHeight="1">
      <c r="B41" s="334"/>
      <c r="C41" s="334"/>
      <c r="D41" s="334"/>
      <c r="E41" s="334"/>
      <c r="F41" s="334"/>
      <c r="G41" s="334"/>
      <c r="H41" s="334"/>
      <c r="I41" s="334"/>
      <c r="J41" s="334"/>
      <c r="K41" s="334"/>
    </row>
    <row r="42" spans="2:11" ht="15" customHeight="1">
      <c r="B42" s="250"/>
      <c r="C42" s="250"/>
      <c r="D42" s="250"/>
      <c r="E42" s="250"/>
      <c r="F42" s="250"/>
      <c r="G42" s="250"/>
      <c r="H42" s="250"/>
      <c r="I42" s="250"/>
      <c r="J42" s="250"/>
      <c r="K42" s="250"/>
    </row>
    <row r="43" spans="2:11" ht="15" customHeight="1">
      <c r="B43" s="250"/>
      <c r="C43" s="250"/>
      <c r="D43" s="250"/>
      <c r="E43" s="250"/>
      <c r="F43" s="250"/>
      <c r="G43" s="250"/>
      <c r="H43" s="250"/>
      <c r="I43" s="250"/>
      <c r="J43" s="250"/>
      <c r="K43" s="250"/>
    </row>
    <row r="47" spans="2:11" ht="65.25" customHeight="1">
      <c r="B47" s="328"/>
      <c r="C47" s="328"/>
      <c r="D47" s="328"/>
      <c r="E47" s="328"/>
      <c r="F47" s="328"/>
      <c r="G47" s="328"/>
      <c r="H47" s="328"/>
      <c r="I47" s="328"/>
      <c r="J47" s="328"/>
      <c r="K47" s="328"/>
    </row>
  </sheetData>
  <mergeCells count="44">
    <mergeCell ref="B47:K47"/>
    <mergeCell ref="B31:F31"/>
    <mergeCell ref="B35:F35"/>
    <mergeCell ref="C36:J36"/>
    <mergeCell ref="C37:J37"/>
    <mergeCell ref="C39:J39"/>
    <mergeCell ref="B41:K41"/>
    <mergeCell ref="B30:F30"/>
    <mergeCell ref="B18:F18"/>
    <mergeCell ref="J18:K18"/>
    <mergeCell ref="B20:D20"/>
    <mergeCell ref="E20:K20"/>
    <mergeCell ref="B21:F21"/>
    <mergeCell ref="G21:K21"/>
    <mergeCell ref="B22:F24"/>
    <mergeCell ref="G22:K24"/>
    <mergeCell ref="B25:F25"/>
    <mergeCell ref="G25:K25"/>
    <mergeCell ref="B29:F29"/>
    <mergeCell ref="B13:K13"/>
    <mergeCell ref="B14:K15"/>
    <mergeCell ref="B16:F16"/>
    <mergeCell ref="J16:K16"/>
    <mergeCell ref="B17:F17"/>
    <mergeCell ref="J17:K17"/>
    <mergeCell ref="B11:K12"/>
    <mergeCell ref="I4:K4"/>
    <mergeCell ref="B5:C5"/>
    <mergeCell ref="D5:K6"/>
    <mergeCell ref="B6:C6"/>
    <mergeCell ref="B7:C7"/>
    <mergeCell ref="D7:K7"/>
    <mergeCell ref="B8:C8"/>
    <mergeCell ref="D8:K8"/>
    <mergeCell ref="B9:I9"/>
    <mergeCell ref="J9:K9"/>
    <mergeCell ref="B10:K10"/>
    <mergeCell ref="B1:G1"/>
    <mergeCell ref="H1:I1"/>
    <mergeCell ref="B2:E2"/>
    <mergeCell ref="F2:K2"/>
    <mergeCell ref="B3:C3"/>
    <mergeCell ref="E3:F3"/>
    <mergeCell ref="I3:K3"/>
  </mergeCells>
  <printOptions horizontalCentered="1"/>
  <pageMargins left="0.43307086614173229" right="0.27559055118110237" top="0.78740157480314965" bottom="0.19685039370078741" header="0.19685039370078741" footer="0.11811023622047245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81"/>
  <sheetViews>
    <sheetView showGridLines="0" view="pageBreakPreview" topLeftCell="A134" zoomScale="60" workbookViewId="0">
      <selection activeCell="K1" sqref="K1:K104857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56">
      <c r="A1" s="101"/>
    </row>
    <row r="2" spans="1:56" s="1" customFormat="1" ht="36.950000000000003" customHeight="1">
      <c r="L2" s="357" t="s">
        <v>5</v>
      </c>
      <c r="M2" s="343"/>
      <c r="N2" s="343"/>
      <c r="O2" s="343"/>
      <c r="P2" s="343"/>
      <c r="Q2" s="343"/>
      <c r="R2" s="343"/>
      <c r="S2" s="343"/>
      <c r="T2" s="343"/>
      <c r="U2" s="343"/>
      <c r="V2" s="343"/>
      <c r="AT2" s="17" t="s">
        <v>118</v>
      </c>
      <c r="AZ2" s="172" t="s">
        <v>246</v>
      </c>
      <c r="BA2" s="172" t="s">
        <v>246</v>
      </c>
      <c r="BB2" s="172" t="s">
        <v>1</v>
      </c>
      <c r="BC2" s="172" t="s">
        <v>607</v>
      </c>
      <c r="BD2" s="172" t="s">
        <v>89</v>
      </c>
    </row>
    <row r="3" spans="1:5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  <c r="AZ3" s="172" t="s">
        <v>363</v>
      </c>
      <c r="BA3" s="172" t="s">
        <v>363</v>
      </c>
      <c r="BB3" s="172" t="s">
        <v>1</v>
      </c>
      <c r="BC3" s="172" t="s">
        <v>608</v>
      </c>
      <c r="BD3" s="172" t="s">
        <v>89</v>
      </c>
    </row>
    <row r="4" spans="1:56" s="1" customFormat="1" ht="24.95" customHeight="1">
      <c r="B4" s="20"/>
      <c r="D4" s="21" t="s">
        <v>132</v>
      </c>
      <c r="L4" s="20"/>
      <c r="M4" s="102" t="s">
        <v>10</v>
      </c>
      <c r="AT4" s="17" t="s">
        <v>3</v>
      </c>
    </row>
    <row r="5" spans="1:56" s="1" customFormat="1" ht="6.95" customHeight="1">
      <c r="B5" s="20"/>
      <c r="L5" s="20"/>
    </row>
    <row r="6" spans="1:56" s="1" customFormat="1" ht="12" customHeight="1">
      <c r="B6" s="20"/>
      <c r="D6" s="26" t="s">
        <v>14</v>
      </c>
      <c r="L6" s="20"/>
    </row>
    <row r="7" spans="1:56" s="1" customFormat="1" ht="16.5" customHeight="1">
      <c r="B7" s="20"/>
      <c r="E7" s="377" t="str">
        <f>'Rekapitulace stavby'!K6</f>
        <v>Integrované městské centrum TILIA -Zm.L. -dod.č.6</v>
      </c>
      <c r="F7" s="378"/>
      <c r="G7" s="378"/>
      <c r="H7" s="378"/>
      <c r="L7" s="20"/>
    </row>
    <row r="8" spans="1:56" ht="12.75">
      <c r="B8" s="20"/>
      <c r="D8" s="26" t="s">
        <v>133</v>
      </c>
      <c r="L8" s="20"/>
    </row>
    <row r="9" spans="1:56" s="1" customFormat="1" ht="16.5" customHeight="1">
      <c r="B9" s="20"/>
      <c r="E9" s="377" t="s">
        <v>134</v>
      </c>
      <c r="F9" s="343"/>
      <c r="G9" s="343"/>
      <c r="H9" s="343"/>
      <c r="L9" s="20"/>
    </row>
    <row r="10" spans="1:56" s="1" customFormat="1" ht="12" customHeight="1">
      <c r="B10" s="20"/>
      <c r="D10" s="26" t="s">
        <v>135</v>
      </c>
      <c r="L10" s="20"/>
    </row>
    <row r="11" spans="1:56" s="2" customFormat="1" ht="16.5" customHeight="1">
      <c r="A11" s="31"/>
      <c r="B11" s="32"/>
      <c r="C11" s="31"/>
      <c r="D11" s="31"/>
      <c r="E11" s="379" t="s">
        <v>223</v>
      </c>
      <c r="F11" s="376"/>
      <c r="G11" s="376"/>
      <c r="H11" s="376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56" s="2" customFormat="1" ht="12" customHeight="1">
      <c r="A12" s="31"/>
      <c r="B12" s="32"/>
      <c r="C12" s="31"/>
      <c r="D12" s="26" t="s">
        <v>225</v>
      </c>
      <c r="E12" s="31"/>
      <c r="F12" s="31"/>
      <c r="G12" s="31"/>
      <c r="H12" s="31"/>
      <c r="I12" s="31"/>
      <c r="J12" s="31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56" s="2" customFormat="1" ht="16.5" customHeight="1">
      <c r="A13" s="31"/>
      <c r="B13" s="32"/>
      <c r="C13" s="31"/>
      <c r="D13" s="31"/>
      <c r="E13" s="340" t="s">
        <v>609</v>
      </c>
      <c r="F13" s="376"/>
      <c r="G13" s="376"/>
      <c r="H13" s="376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56" s="2" customFormat="1">
      <c r="A14" s="31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56" s="2" customFormat="1" ht="12" customHeight="1">
      <c r="A15" s="31"/>
      <c r="B15" s="32"/>
      <c r="C15" s="31"/>
      <c r="D15" s="26" t="s">
        <v>16</v>
      </c>
      <c r="E15" s="31"/>
      <c r="F15" s="24" t="s">
        <v>1</v>
      </c>
      <c r="G15" s="31"/>
      <c r="H15" s="31"/>
      <c r="I15" s="26" t="s">
        <v>17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56" s="2" customFormat="1" ht="12" customHeight="1">
      <c r="A16" s="31"/>
      <c r="B16" s="32"/>
      <c r="C16" s="31"/>
      <c r="D16" s="26" t="s">
        <v>18</v>
      </c>
      <c r="E16" s="31"/>
      <c r="F16" s="24" t="s">
        <v>19</v>
      </c>
      <c r="G16" s="31"/>
      <c r="H16" s="31"/>
      <c r="I16" s="26" t="s">
        <v>20</v>
      </c>
      <c r="J16" s="54">
        <f>'Rekapitulace stavby'!AN8</f>
        <v>45173</v>
      </c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9" customHeight="1">
      <c r="A17" s="31"/>
      <c r="B17" s="32"/>
      <c r="C17" s="31"/>
      <c r="D17" s="31"/>
      <c r="E17" s="31"/>
      <c r="F17" s="31"/>
      <c r="G17" s="31"/>
      <c r="H17" s="31"/>
      <c r="I17" s="31"/>
      <c r="J17" s="31"/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2"/>
      <c r="C18" s="31"/>
      <c r="D18" s="26" t="s">
        <v>21</v>
      </c>
      <c r="E18" s="31"/>
      <c r="F18" s="31"/>
      <c r="G18" s="31"/>
      <c r="H18" s="31"/>
      <c r="I18" s="26" t="s">
        <v>22</v>
      </c>
      <c r="J18" s="24" t="s">
        <v>23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2"/>
      <c r="C19" s="31"/>
      <c r="D19" s="31"/>
      <c r="E19" s="24" t="s">
        <v>24</v>
      </c>
      <c r="F19" s="31"/>
      <c r="G19" s="31"/>
      <c r="H19" s="31"/>
      <c r="I19" s="26" t="s">
        <v>25</v>
      </c>
      <c r="J19" s="24" t="s">
        <v>26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2"/>
      <c r="C21" s="31"/>
      <c r="D21" s="26" t="s">
        <v>27</v>
      </c>
      <c r="E21" s="31"/>
      <c r="F21" s="31"/>
      <c r="G21" s="31"/>
      <c r="H21" s="31"/>
      <c r="I21" s="26" t="s">
        <v>22</v>
      </c>
      <c r="J21" s="24" t="s">
        <v>28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2"/>
      <c r="C22" s="31"/>
      <c r="D22" s="31"/>
      <c r="E22" s="24" t="s">
        <v>29</v>
      </c>
      <c r="F22" s="31"/>
      <c r="G22" s="31"/>
      <c r="H22" s="31"/>
      <c r="I22" s="26" t="s">
        <v>25</v>
      </c>
      <c r="J22" s="24" t="s">
        <v>30</v>
      </c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>
      <c r="A23" s="31"/>
      <c r="B23" s="32"/>
      <c r="C23" s="31"/>
      <c r="D23" s="31"/>
      <c r="E23" s="31"/>
      <c r="F23" s="31"/>
      <c r="G23" s="31"/>
      <c r="H23" s="31"/>
      <c r="I23" s="31"/>
      <c r="J23" s="31"/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2"/>
      <c r="C24" s="31"/>
      <c r="D24" s="26" t="s">
        <v>31</v>
      </c>
      <c r="E24" s="31"/>
      <c r="F24" s="31"/>
      <c r="G24" s="31"/>
      <c r="H24" s="31"/>
      <c r="I24" s="26" t="s">
        <v>22</v>
      </c>
      <c r="J24" s="24" t="s">
        <v>32</v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>
      <c r="A25" s="31"/>
      <c r="B25" s="32"/>
      <c r="C25" s="31"/>
      <c r="D25" s="31"/>
      <c r="E25" s="24" t="s">
        <v>33</v>
      </c>
      <c r="F25" s="31"/>
      <c r="G25" s="31"/>
      <c r="H25" s="31"/>
      <c r="I25" s="26" t="s">
        <v>25</v>
      </c>
      <c r="J25" s="24" t="s">
        <v>1</v>
      </c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5" customHeight="1">
      <c r="A26" s="31"/>
      <c r="B26" s="32"/>
      <c r="C26" s="31"/>
      <c r="D26" s="31"/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>
      <c r="A27" s="31"/>
      <c r="B27" s="32"/>
      <c r="C27" s="31"/>
      <c r="D27" s="26" t="s">
        <v>35</v>
      </c>
      <c r="E27" s="31"/>
      <c r="F27" s="31"/>
      <c r="G27" s="31"/>
      <c r="H27" s="31"/>
      <c r="I27" s="26" t="s">
        <v>22</v>
      </c>
      <c r="J27" s="24" t="s">
        <v>1</v>
      </c>
      <c r="K27" s="31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>
      <c r="A28" s="31"/>
      <c r="B28" s="32"/>
      <c r="C28" s="31"/>
      <c r="D28" s="31"/>
      <c r="E28" s="24" t="s">
        <v>36</v>
      </c>
      <c r="F28" s="31"/>
      <c r="G28" s="31"/>
      <c r="H28" s="31"/>
      <c r="I28" s="26" t="s">
        <v>25</v>
      </c>
      <c r="J28" s="24" t="s">
        <v>1</v>
      </c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31"/>
      <c r="E29" s="31"/>
      <c r="F29" s="31"/>
      <c r="G29" s="31"/>
      <c r="H29" s="31"/>
      <c r="I29" s="31"/>
      <c r="J29" s="31"/>
      <c r="K29" s="31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>
      <c r="A30" s="31"/>
      <c r="B30" s="32"/>
      <c r="C30" s="31"/>
      <c r="D30" s="26" t="s">
        <v>37</v>
      </c>
      <c r="E30" s="31"/>
      <c r="F30" s="31"/>
      <c r="G30" s="31"/>
      <c r="H30" s="31"/>
      <c r="I30" s="31"/>
      <c r="J30" s="31"/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>
      <c r="A31" s="103"/>
      <c r="B31" s="104"/>
      <c r="C31" s="103"/>
      <c r="D31" s="103"/>
      <c r="E31" s="345" t="s">
        <v>1</v>
      </c>
      <c r="F31" s="345"/>
      <c r="G31" s="345"/>
      <c r="H31" s="345"/>
      <c r="I31" s="103"/>
      <c r="J31" s="103"/>
      <c r="K31" s="103"/>
      <c r="L31" s="105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</row>
    <row r="32" spans="1:31" s="2" customFormat="1" ht="6.95" customHeight="1">
      <c r="A32" s="31"/>
      <c r="B32" s="32"/>
      <c r="C32" s="31"/>
      <c r="D32" s="31"/>
      <c r="E32" s="31"/>
      <c r="F32" s="31"/>
      <c r="G32" s="31"/>
      <c r="H32" s="31"/>
      <c r="I32" s="31"/>
      <c r="J32" s="31"/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5"/>
      <c r="E33" s="65"/>
      <c r="F33" s="65"/>
      <c r="G33" s="65"/>
      <c r="H33" s="65"/>
      <c r="I33" s="65"/>
      <c r="J33" s="65"/>
      <c r="K33" s="65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24" t="s">
        <v>137</v>
      </c>
      <c r="E34" s="31"/>
      <c r="F34" s="31"/>
      <c r="G34" s="31"/>
      <c r="H34" s="31"/>
      <c r="I34" s="31"/>
      <c r="J34" s="30">
        <f>J100</f>
        <v>28148.67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29" t="s">
        <v>138</v>
      </c>
      <c r="E35" s="31"/>
      <c r="F35" s="31"/>
      <c r="G35" s="31"/>
      <c r="H35" s="31"/>
      <c r="I35" s="31"/>
      <c r="J35" s="30">
        <f>J105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25.35" customHeight="1">
      <c r="A36" s="31"/>
      <c r="B36" s="32"/>
      <c r="C36" s="31"/>
      <c r="D36" s="106" t="s">
        <v>40</v>
      </c>
      <c r="E36" s="31"/>
      <c r="F36" s="31"/>
      <c r="G36" s="31"/>
      <c r="H36" s="31"/>
      <c r="I36" s="31"/>
      <c r="J36" s="70">
        <f>ROUND(J34 + J35, 2)</f>
        <v>28148.67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6.95" customHeight="1">
      <c r="A37" s="31"/>
      <c r="B37" s="32"/>
      <c r="C37" s="31"/>
      <c r="D37" s="65"/>
      <c r="E37" s="65"/>
      <c r="F37" s="65"/>
      <c r="G37" s="65"/>
      <c r="H37" s="65"/>
      <c r="I37" s="65"/>
      <c r="J37" s="65"/>
      <c r="K37" s="65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>
      <c r="A38" s="31"/>
      <c r="B38" s="32"/>
      <c r="C38" s="31"/>
      <c r="D38" s="31"/>
      <c r="E38" s="31"/>
      <c r="F38" s="35" t="s">
        <v>42</v>
      </c>
      <c r="G38" s="31"/>
      <c r="H38" s="31"/>
      <c r="I38" s="35" t="s">
        <v>41</v>
      </c>
      <c r="J38" s="35" t="s">
        <v>43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customHeight="1">
      <c r="A39" s="31"/>
      <c r="B39" s="32"/>
      <c r="C39" s="31"/>
      <c r="D39" s="107" t="s">
        <v>44</v>
      </c>
      <c r="E39" s="26" t="s">
        <v>45</v>
      </c>
      <c r="F39" s="108">
        <f>ROUND((SUM(BE105:BE106) + SUM(BE130:BE180)),  2)</f>
        <v>28148.67</v>
      </c>
      <c r="G39" s="31"/>
      <c r="H39" s="31"/>
      <c r="I39" s="109">
        <v>0.21</v>
      </c>
      <c r="J39" s="108">
        <f>ROUND(((SUM(BE105:BE106) + SUM(BE130:BE180))*I39),  2)</f>
        <v>5911.22</v>
      </c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26" t="s">
        <v>46</v>
      </c>
      <c r="F40" s="108">
        <f>ROUND((SUM(BF105:BF106) + SUM(BF130:BF180)),  2)</f>
        <v>0</v>
      </c>
      <c r="G40" s="31"/>
      <c r="H40" s="31"/>
      <c r="I40" s="109">
        <v>0.15</v>
      </c>
      <c r="J40" s="108">
        <f>ROUND(((SUM(BF105:BF106) + SUM(BF130:BF180))*I40),  2)</f>
        <v>0</v>
      </c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5" hidden="1" customHeight="1">
      <c r="A41" s="31"/>
      <c r="B41" s="32"/>
      <c r="C41" s="31"/>
      <c r="D41" s="31"/>
      <c r="E41" s="26" t="s">
        <v>47</v>
      </c>
      <c r="F41" s="108">
        <f>ROUND((SUM(BG105:BG106) + SUM(BG130:BG180)),  2)</f>
        <v>0</v>
      </c>
      <c r="G41" s="31"/>
      <c r="H41" s="31"/>
      <c r="I41" s="109">
        <v>0.21</v>
      </c>
      <c r="J41" s="108">
        <f>0</f>
        <v>0</v>
      </c>
      <c r="K41" s="31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hidden="1" customHeight="1">
      <c r="A42" s="31"/>
      <c r="B42" s="32"/>
      <c r="C42" s="31"/>
      <c r="D42" s="31"/>
      <c r="E42" s="26" t="s">
        <v>48</v>
      </c>
      <c r="F42" s="108">
        <f>ROUND((SUM(BH105:BH106) + SUM(BH130:BH180)),  2)</f>
        <v>0</v>
      </c>
      <c r="G42" s="31"/>
      <c r="H42" s="31"/>
      <c r="I42" s="109">
        <v>0.15</v>
      </c>
      <c r="J42" s="108">
        <f>0</f>
        <v>0</v>
      </c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14.45" hidden="1" customHeight="1">
      <c r="A43" s="31"/>
      <c r="B43" s="32"/>
      <c r="C43" s="31"/>
      <c r="D43" s="31"/>
      <c r="E43" s="26" t="s">
        <v>49</v>
      </c>
      <c r="F43" s="108">
        <f>ROUND((SUM(BI105:BI106) + SUM(BI130:BI180)),  2)</f>
        <v>0</v>
      </c>
      <c r="G43" s="31"/>
      <c r="H43" s="31"/>
      <c r="I43" s="109">
        <v>0</v>
      </c>
      <c r="J43" s="108">
        <f>0</f>
        <v>0</v>
      </c>
      <c r="K43" s="31"/>
      <c r="L43" s="4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6.95" customHeight="1">
      <c r="A44" s="31"/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4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2" customFormat="1" ht="25.35" customHeight="1">
      <c r="A45" s="31"/>
      <c r="B45" s="32"/>
      <c r="C45" s="99"/>
      <c r="D45" s="110" t="s">
        <v>50</v>
      </c>
      <c r="E45" s="59"/>
      <c r="F45" s="59"/>
      <c r="G45" s="111" t="s">
        <v>51</v>
      </c>
      <c r="H45" s="112" t="s">
        <v>52</v>
      </c>
      <c r="I45" s="59"/>
      <c r="J45" s="113">
        <f>SUM(J36:J43)</f>
        <v>34059.89</v>
      </c>
      <c r="K45" s="114"/>
      <c r="L45" s="4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s="2" customFormat="1" ht="14.45" customHeight="1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  <c r="L46" s="4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1"/>
      <c r="D50" s="42" t="s">
        <v>53</v>
      </c>
      <c r="E50" s="43"/>
      <c r="F50" s="43"/>
      <c r="G50" s="42" t="s">
        <v>54</v>
      </c>
      <c r="H50" s="43"/>
      <c r="I50" s="43"/>
      <c r="J50" s="43"/>
      <c r="K50" s="43"/>
      <c r="L50" s="4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1"/>
      <c r="B61" s="32"/>
      <c r="C61" s="31"/>
      <c r="D61" s="44" t="s">
        <v>55</v>
      </c>
      <c r="E61" s="34"/>
      <c r="F61" s="115" t="s">
        <v>56</v>
      </c>
      <c r="G61" s="44" t="s">
        <v>55</v>
      </c>
      <c r="H61" s="34"/>
      <c r="I61" s="34"/>
      <c r="J61" s="116" t="s">
        <v>56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1"/>
      <c r="B65" s="32"/>
      <c r="C65" s="31"/>
      <c r="D65" s="42" t="s">
        <v>57</v>
      </c>
      <c r="E65" s="45"/>
      <c r="F65" s="45"/>
      <c r="G65" s="42" t="s">
        <v>58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1"/>
      <c r="B76" s="32"/>
      <c r="C76" s="31"/>
      <c r="D76" s="44" t="s">
        <v>55</v>
      </c>
      <c r="E76" s="34"/>
      <c r="F76" s="115" t="s">
        <v>56</v>
      </c>
      <c r="G76" s="44" t="s">
        <v>55</v>
      </c>
      <c r="H76" s="34"/>
      <c r="I76" s="34"/>
      <c r="J76" s="116" t="s">
        <v>56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>
      <c r="A82" s="31"/>
      <c r="B82" s="32"/>
      <c r="C82" s="21" t="s">
        <v>139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14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>
      <c r="A85" s="31"/>
      <c r="B85" s="32"/>
      <c r="C85" s="31"/>
      <c r="D85" s="31"/>
      <c r="E85" s="377" t="str">
        <f>E7</f>
        <v>Integrované městské centrum TILIA -Zm.L. -dod.č.6</v>
      </c>
      <c r="F85" s="378"/>
      <c r="G85" s="378"/>
      <c r="H85" s="378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20"/>
      <c r="C86" s="26" t="s">
        <v>133</v>
      </c>
      <c r="L86" s="20"/>
    </row>
    <row r="87" spans="1:31" s="1" customFormat="1" ht="16.5" customHeight="1">
      <c r="B87" s="20"/>
      <c r="E87" s="377" t="s">
        <v>134</v>
      </c>
      <c r="F87" s="343"/>
      <c r="G87" s="343"/>
      <c r="H87" s="343"/>
      <c r="L87" s="20"/>
    </row>
    <row r="88" spans="1:31" s="1" customFormat="1" ht="12" customHeight="1">
      <c r="B88" s="20"/>
      <c r="C88" s="26" t="s">
        <v>135</v>
      </c>
      <c r="L88" s="20"/>
    </row>
    <row r="89" spans="1:31" s="2" customFormat="1" ht="16.5" customHeight="1">
      <c r="A89" s="31"/>
      <c r="B89" s="32"/>
      <c r="C89" s="31"/>
      <c r="D89" s="31"/>
      <c r="E89" s="379" t="s">
        <v>223</v>
      </c>
      <c r="F89" s="376"/>
      <c r="G89" s="376"/>
      <c r="H89" s="376"/>
      <c r="I89" s="31"/>
      <c r="J89" s="31"/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225</v>
      </c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1"/>
      <c r="D91" s="31"/>
      <c r="E91" s="340" t="str">
        <f>E13</f>
        <v>29.7 - Zábradlí Z09</v>
      </c>
      <c r="F91" s="376"/>
      <c r="G91" s="376"/>
      <c r="H91" s="376"/>
      <c r="I91" s="31"/>
      <c r="J91" s="31"/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18</v>
      </c>
      <c r="D93" s="31"/>
      <c r="E93" s="31"/>
      <c r="F93" s="24" t="str">
        <f>F16</f>
        <v>Rychnov u Jablonce nad Nisou</v>
      </c>
      <c r="G93" s="31"/>
      <c r="H93" s="31"/>
      <c r="I93" s="26" t="s">
        <v>20</v>
      </c>
      <c r="J93" s="54">
        <f>IF(J16="","",J16)</f>
        <v>45173</v>
      </c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5" customHeight="1">
      <c r="A94" s="31"/>
      <c r="B94" s="32"/>
      <c r="C94" s="31"/>
      <c r="D94" s="31"/>
      <c r="E94" s="31"/>
      <c r="F94" s="31"/>
      <c r="G94" s="31"/>
      <c r="H94" s="31"/>
      <c r="I94" s="31"/>
      <c r="J94" s="31"/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2" customHeight="1">
      <c r="A95" s="31"/>
      <c r="B95" s="32"/>
      <c r="C95" s="26" t="s">
        <v>21</v>
      </c>
      <c r="D95" s="31"/>
      <c r="E95" s="31"/>
      <c r="F95" s="24" t="str">
        <f>E19</f>
        <v>Město Rychnov u Jablonce nad Nisou</v>
      </c>
      <c r="G95" s="31"/>
      <c r="H95" s="31"/>
      <c r="I95" s="26" t="s">
        <v>31</v>
      </c>
      <c r="J95" s="27" t="str">
        <f>E25</f>
        <v>DESIGM 4</v>
      </c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5.7" customHeight="1">
      <c r="A96" s="31"/>
      <c r="B96" s="32"/>
      <c r="C96" s="26" t="s">
        <v>27</v>
      </c>
      <c r="D96" s="31"/>
      <c r="E96" s="31"/>
      <c r="F96" s="24" t="str">
        <f>IF(E22="","",E22)</f>
        <v>CL-EVANS s.r.o., Bulharská 1557, Česká Lípa</v>
      </c>
      <c r="G96" s="31"/>
      <c r="H96" s="31"/>
      <c r="I96" s="26" t="s">
        <v>35</v>
      </c>
      <c r="J96" s="27" t="str">
        <f>E28</f>
        <v>Radek Ulbricht, CL-EVANS s.r.o.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4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17" t="s">
        <v>140</v>
      </c>
      <c r="D98" s="99"/>
      <c r="E98" s="99"/>
      <c r="F98" s="99"/>
      <c r="G98" s="99"/>
      <c r="H98" s="99"/>
      <c r="I98" s="99"/>
      <c r="J98" s="118" t="s">
        <v>141</v>
      </c>
      <c r="K98" s="99"/>
      <c r="L98" s="4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9" customHeight="1">
      <c r="A100" s="31"/>
      <c r="B100" s="32"/>
      <c r="C100" s="119" t="s">
        <v>142</v>
      </c>
      <c r="D100" s="31"/>
      <c r="E100" s="31"/>
      <c r="F100" s="31"/>
      <c r="G100" s="31"/>
      <c r="H100" s="31"/>
      <c r="I100" s="31"/>
      <c r="J100" s="70">
        <f>J130</f>
        <v>28148.67</v>
      </c>
      <c r="K100" s="31"/>
      <c r="L100" s="4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7" t="s">
        <v>143</v>
      </c>
    </row>
    <row r="101" spans="1:47" s="9" customFormat="1" ht="24.95" customHeight="1">
      <c r="B101" s="120"/>
      <c r="D101" s="121" t="s">
        <v>236</v>
      </c>
      <c r="E101" s="122"/>
      <c r="F101" s="122"/>
      <c r="G101" s="122"/>
      <c r="H101" s="122"/>
      <c r="I101" s="122"/>
      <c r="J101" s="123">
        <f>J131</f>
        <v>24487.5</v>
      </c>
      <c r="L101" s="120"/>
    </row>
    <row r="102" spans="1:47" s="9" customFormat="1" ht="24.95" customHeight="1">
      <c r="B102" s="120"/>
      <c r="D102" s="121" t="s">
        <v>237</v>
      </c>
      <c r="E102" s="122"/>
      <c r="F102" s="122"/>
      <c r="G102" s="122"/>
      <c r="H102" s="122"/>
      <c r="I102" s="122"/>
      <c r="J102" s="123">
        <f>J146</f>
        <v>3661.17</v>
      </c>
      <c r="L102" s="120"/>
    </row>
    <row r="103" spans="1:47" s="2" customFormat="1" ht="21.75" customHeight="1">
      <c r="A103" s="31"/>
      <c r="B103" s="32"/>
      <c r="C103" s="31"/>
      <c r="D103" s="31"/>
      <c r="E103" s="31"/>
      <c r="F103" s="31"/>
      <c r="G103" s="31"/>
      <c r="H103" s="31"/>
      <c r="I103" s="31"/>
      <c r="J103" s="31"/>
      <c r="K103" s="31"/>
      <c r="L103" s="4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47" s="2" customFormat="1" ht="6.95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47" s="2" customFormat="1" ht="29.25" customHeight="1">
      <c r="A105" s="31"/>
      <c r="B105" s="32"/>
      <c r="C105" s="119" t="s">
        <v>147</v>
      </c>
      <c r="D105" s="31"/>
      <c r="E105" s="31"/>
      <c r="F105" s="31"/>
      <c r="G105" s="31"/>
      <c r="H105" s="31"/>
      <c r="I105" s="31"/>
      <c r="J105" s="128">
        <v>0</v>
      </c>
      <c r="K105" s="31"/>
      <c r="L105" s="41"/>
      <c r="N105" s="129" t="s">
        <v>44</v>
      </c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47" s="2" customFormat="1" ht="18" customHeight="1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47" s="2" customFormat="1" ht="29.25" customHeight="1">
      <c r="A107" s="31"/>
      <c r="B107" s="32"/>
      <c r="C107" s="98" t="s">
        <v>131</v>
      </c>
      <c r="D107" s="99"/>
      <c r="E107" s="99"/>
      <c r="F107" s="99"/>
      <c r="G107" s="99"/>
      <c r="H107" s="99"/>
      <c r="I107" s="99"/>
      <c r="J107" s="100">
        <f>ROUND(J100+J105,2)</f>
        <v>28148.67</v>
      </c>
      <c r="K107" s="99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47" s="2" customFormat="1" ht="6.95" customHeight="1">
      <c r="A108" s="31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12" spans="1:47" s="2" customFormat="1" ht="6.95" customHeight="1">
      <c r="A112" s="31"/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24.95" customHeight="1">
      <c r="A113" s="31"/>
      <c r="B113" s="32"/>
      <c r="C113" s="21" t="s">
        <v>148</v>
      </c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6.95" customHeight="1">
      <c r="A114" s="31"/>
      <c r="B114" s="32"/>
      <c r="C114" s="31"/>
      <c r="D114" s="31"/>
      <c r="E114" s="31"/>
      <c r="F114" s="31"/>
      <c r="G114" s="31"/>
      <c r="H114" s="31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12" customHeight="1">
      <c r="A115" s="31"/>
      <c r="B115" s="32"/>
      <c r="C115" s="26" t="s">
        <v>14</v>
      </c>
      <c r="D115" s="31"/>
      <c r="E115" s="31"/>
      <c r="F115" s="31"/>
      <c r="G115" s="31"/>
      <c r="H115" s="31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16.5" customHeight="1">
      <c r="A116" s="31"/>
      <c r="B116" s="32"/>
      <c r="C116" s="31"/>
      <c r="D116" s="31"/>
      <c r="E116" s="377" t="str">
        <f>E7</f>
        <v>Integrované městské centrum TILIA -Zm.L. -dod.č.6</v>
      </c>
      <c r="F116" s="378"/>
      <c r="G116" s="378"/>
      <c r="H116" s="378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1" customFormat="1" ht="12" customHeight="1">
      <c r="B117" s="20"/>
      <c r="C117" s="26" t="s">
        <v>133</v>
      </c>
      <c r="L117" s="20"/>
    </row>
    <row r="118" spans="1:31" s="1" customFormat="1" ht="16.5" customHeight="1">
      <c r="B118" s="20"/>
      <c r="E118" s="377" t="s">
        <v>134</v>
      </c>
      <c r="F118" s="343"/>
      <c r="G118" s="343"/>
      <c r="H118" s="343"/>
      <c r="L118" s="20"/>
    </row>
    <row r="119" spans="1:31" s="1" customFormat="1" ht="12" customHeight="1">
      <c r="B119" s="20"/>
      <c r="C119" s="26" t="s">
        <v>135</v>
      </c>
      <c r="L119" s="20"/>
    </row>
    <row r="120" spans="1:31" s="2" customFormat="1" ht="16.5" customHeight="1">
      <c r="A120" s="31"/>
      <c r="B120" s="32"/>
      <c r="C120" s="31"/>
      <c r="D120" s="31"/>
      <c r="E120" s="379" t="s">
        <v>223</v>
      </c>
      <c r="F120" s="376"/>
      <c r="G120" s="376"/>
      <c r="H120" s="376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2" customHeight="1">
      <c r="A121" s="31"/>
      <c r="B121" s="32"/>
      <c r="C121" s="26" t="s">
        <v>225</v>
      </c>
      <c r="D121" s="31"/>
      <c r="E121" s="31"/>
      <c r="F121" s="31"/>
      <c r="G121" s="31"/>
      <c r="H121" s="31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6.5" customHeight="1">
      <c r="A122" s="31"/>
      <c r="B122" s="32"/>
      <c r="C122" s="31"/>
      <c r="D122" s="31"/>
      <c r="E122" s="340" t="str">
        <f>E13</f>
        <v>29.7 - Zábradlí Z09</v>
      </c>
      <c r="F122" s="376"/>
      <c r="G122" s="376"/>
      <c r="H122" s="376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6.9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2" customHeight="1">
      <c r="A124" s="31"/>
      <c r="B124" s="32"/>
      <c r="C124" s="26" t="s">
        <v>18</v>
      </c>
      <c r="D124" s="31"/>
      <c r="E124" s="31"/>
      <c r="F124" s="24" t="str">
        <f>F16</f>
        <v>Rychnov u Jablonce nad Nisou</v>
      </c>
      <c r="G124" s="31"/>
      <c r="H124" s="31"/>
      <c r="I124" s="26" t="s">
        <v>20</v>
      </c>
      <c r="J124" s="54">
        <f>IF(J16="","",J16)</f>
        <v>45173</v>
      </c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6.95" customHeight="1">
      <c r="A125" s="31"/>
      <c r="B125" s="32"/>
      <c r="C125" s="31"/>
      <c r="D125" s="31"/>
      <c r="E125" s="31"/>
      <c r="F125" s="31"/>
      <c r="G125" s="31"/>
      <c r="H125" s="31"/>
      <c r="I125" s="31"/>
      <c r="J125" s="31"/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2" customHeight="1">
      <c r="A126" s="31"/>
      <c r="B126" s="32"/>
      <c r="C126" s="26" t="s">
        <v>21</v>
      </c>
      <c r="D126" s="31"/>
      <c r="E126" s="31"/>
      <c r="F126" s="24" t="str">
        <f>E19</f>
        <v>Město Rychnov u Jablonce nad Nisou</v>
      </c>
      <c r="G126" s="31"/>
      <c r="H126" s="31"/>
      <c r="I126" s="26" t="s">
        <v>31</v>
      </c>
      <c r="J126" s="27" t="str">
        <f>E25</f>
        <v>DESIGM 4</v>
      </c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25.7" customHeight="1">
      <c r="A127" s="31"/>
      <c r="B127" s="32"/>
      <c r="C127" s="26" t="s">
        <v>27</v>
      </c>
      <c r="D127" s="31"/>
      <c r="E127" s="31"/>
      <c r="F127" s="24" t="str">
        <f>IF(E22="","",E22)</f>
        <v>CL-EVANS s.r.o., Bulharská 1557, Česká Lípa</v>
      </c>
      <c r="G127" s="31"/>
      <c r="H127" s="31"/>
      <c r="I127" s="26" t="s">
        <v>35</v>
      </c>
      <c r="J127" s="27" t="str">
        <f>E28</f>
        <v>Radek Ulbricht, CL-EVANS s.r.o.</v>
      </c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0.3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11" customFormat="1" ht="29.25" customHeight="1">
      <c r="A129" s="130"/>
      <c r="B129" s="131"/>
      <c r="C129" s="132" t="s">
        <v>149</v>
      </c>
      <c r="D129" s="133" t="s">
        <v>65</v>
      </c>
      <c r="E129" s="133" t="s">
        <v>61</v>
      </c>
      <c r="F129" s="133" t="s">
        <v>62</v>
      </c>
      <c r="G129" s="133" t="s">
        <v>150</v>
      </c>
      <c r="H129" s="133" t="s">
        <v>151</v>
      </c>
      <c r="I129" s="133" t="s">
        <v>152</v>
      </c>
      <c r="J129" s="133" t="s">
        <v>141</v>
      </c>
      <c r="K129" s="134" t="s">
        <v>153</v>
      </c>
      <c r="L129" s="135"/>
      <c r="M129" s="61" t="s">
        <v>1</v>
      </c>
      <c r="N129" s="62" t="s">
        <v>44</v>
      </c>
      <c r="O129" s="62" t="s">
        <v>154</v>
      </c>
      <c r="P129" s="62" t="s">
        <v>155</v>
      </c>
      <c r="Q129" s="62" t="s">
        <v>156</v>
      </c>
      <c r="R129" s="62" t="s">
        <v>157</v>
      </c>
      <c r="S129" s="62" t="s">
        <v>158</v>
      </c>
      <c r="T129" s="62" t="s">
        <v>159</v>
      </c>
      <c r="U129" s="63" t="s">
        <v>160</v>
      </c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</row>
    <row r="130" spans="1:65" s="2" customFormat="1" ht="22.9" customHeight="1">
      <c r="A130" s="31"/>
      <c r="B130" s="32"/>
      <c r="C130" s="68" t="s">
        <v>161</v>
      </c>
      <c r="D130" s="31"/>
      <c r="E130" s="31"/>
      <c r="F130" s="31"/>
      <c r="G130" s="31"/>
      <c r="H130" s="31"/>
      <c r="I130" s="31"/>
      <c r="J130" s="136">
        <f>BK130</f>
        <v>28148.67</v>
      </c>
      <c r="K130" s="31"/>
      <c r="L130" s="32"/>
      <c r="M130" s="64"/>
      <c r="N130" s="55"/>
      <c r="O130" s="65"/>
      <c r="P130" s="137">
        <f>P131+P146</f>
        <v>0</v>
      </c>
      <c r="Q130" s="65"/>
      <c r="R130" s="137">
        <f>R131+R146</f>
        <v>0.11181806</v>
      </c>
      <c r="S130" s="65"/>
      <c r="T130" s="137">
        <f>T131+T146</f>
        <v>0</v>
      </c>
      <c r="U130" s="66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7" t="s">
        <v>79</v>
      </c>
      <c r="AU130" s="17" t="s">
        <v>143</v>
      </c>
      <c r="BK130" s="138">
        <f>BK131+BK146</f>
        <v>28148.67</v>
      </c>
    </row>
    <row r="131" spans="1:65" s="12" customFormat="1" ht="25.9" customHeight="1">
      <c r="B131" s="139"/>
      <c r="D131" s="140" t="s">
        <v>79</v>
      </c>
      <c r="E131" s="141" t="s">
        <v>175</v>
      </c>
      <c r="F131" s="141" t="s">
        <v>176</v>
      </c>
      <c r="J131" s="142">
        <f>BK131</f>
        <v>24487.5</v>
      </c>
      <c r="L131" s="139"/>
      <c r="M131" s="143"/>
      <c r="N131" s="144"/>
      <c r="O131" s="144"/>
      <c r="P131" s="145">
        <f>SUM(P132:P145)</f>
        <v>0</v>
      </c>
      <c r="Q131" s="144"/>
      <c r="R131" s="145">
        <f>SUM(R132:R145)</f>
        <v>0.107178</v>
      </c>
      <c r="S131" s="144"/>
      <c r="T131" s="145">
        <f>SUM(T132:T145)</f>
        <v>0</v>
      </c>
      <c r="U131" s="146"/>
      <c r="AR131" s="140" t="s">
        <v>172</v>
      </c>
      <c r="AT131" s="147" t="s">
        <v>79</v>
      </c>
      <c r="AU131" s="147" t="s">
        <v>80</v>
      </c>
      <c r="AY131" s="140" t="s">
        <v>164</v>
      </c>
      <c r="BK131" s="148">
        <f>SUM(BK132:BK145)</f>
        <v>24487.5</v>
      </c>
    </row>
    <row r="132" spans="1:65" s="2" customFormat="1" ht="24.2" customHeight="1">
      <c r="A132" s="31"/>
      <c r="B132" s="151"/>
      <c r="C132" s="152" t="s">
        <v>87</v>
      </c>
      <c r="D132" s="152" t="s">
        <v>168</v>
      </c>
      <c r="E132" s="153" t="s">
        <v>252</v>
      </c>
      <c r="F132" s="154" t="s">
        <v>253</v>
      </c>
      <c r="G132" s="155" t="s">
        <v>240</v>
      </c>
      <c r="H132" s="156">
        <v>21.3</v>
      </c>
      <c r="I132" s="157">
        <v>351</v>
      </c>
      <c r="J132" s="157">
        <f>ROUND(I132*H132,2)</f>
        <v>7476.3</v>
      </c>
      <c r="K132" s="154" t="s">
        <v>1</v>
      </c>
      <c r="L132" s="32"/>
      <c r="M132" s="158" t="s">
        <v>1</v>
      </c>
      <c r="N132" s="159" t="s">
        <v>45</v>
      </c>
      <c r="O132" s="160">
        <v>0</v>
      </c>
      <c r="P132" s="160">
        <f>O132*H132</f>
        <v>0</v>
      </c>
      <c r="Q132" s="160">
        <v>1.7000000000000001E-4</v>
      </c>
      <c r="R132" s="160">
        <f>Q132*H132</f>
        <v>3.6210000000000005E-3</v>
      </c>
      <c r="S132" s="160">
        <v>0</v>
      </c>
      <c r="T132" s="160">
        <f>S132*H132</f>
        <v>0</v>
      </c>
      <c r="U132" s="161" t="s">
        <v>1</v>
      </c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62" t="s">
        <v>172</v>
      </c>
      <c r="AT132" s="162" t="s">
        <v>168</v>
      </c>
      <c r="AU132" s="162" t="s">
        <v>87</v>
      </c>
      <c r="AY132" s="17" t="s">
        <v>164</v>
      </c>
      <c r="BE132" s="163">
        <f>IF(N132="základní",J132,0)</f>
        <v>7476.3</v>
      </c>
      <c r="BF132" s="163">
        <f>IF(N132="snížená",J132,0)</f>
        <v>0</v>
      </c>
      <c r="BG132" s="163">
        <f>IF(N132="zákl. přenesená",J132,0)</f>
        <v>0</v>
      </c>
      <c r="BH132" s="163">
        <f>IF(N132="sníž. přenesená",J132,0)</f>
        <v>0</v>
      </c>
      <c r="BI132" s="163">
        <f>IF(N132="nulová",J132,0)</f>
        <v>0</v>
      </c>
      <c r="BJ132" s="17" t="s">
        <v>87</v>
      </c>
      <c r="BK132" s="163">
        <f>ROUND(I132*H132,2)</f>
        <v>7476.3</v>
      </c>
      <c r="BL132" s="17" t="s">
        <v>172</v>
      </c>
      <c r="BM132" s="162" t="s">
        <v>610</v>
      </c>
    </row>
    <row r="133" spans="1:65" s="2" customFormat="1" ht="19.5">
      <c r="A133" s="31"/>
      <c r="B133" s="32"/>
      <c r="C133" s="31"/>
      <c r="D133" s="164" t="s">
        <v>174</v>
      </c>
      <c r="E133" s="31"/>
      <c r="F133" s="165" t="s">
        <v>255</v>
      </c>
      <c r="G133" s="31"/>
      <c r="H133" s="31"/>
      <c r="I133" s="31"/>
      <c r="J133" s="31"/>
      <c r="K133" s="31"/>
      <c r="L133" s="32"/>
      <c r="M133" s="166"/>
      <c r="N133" s="167"/>
      <c r="O133" s="57"/>
      <c r="P133" s="57"/>
      <c r="Q133" s="57"/>
      <c r="R133" s="57"/>
      <c r="S133" s="57"/>
      <c r="T133" s="57"/>
      <c r="U133" s="58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7" t="s">
        <v>174</v>
      </c>
      <c r="AU133" s="17" t="s">
        <v>87</v>
      </c>
    </row>
    <row r="134" spans="1:65" s="13" customFormat="1">
      <c r="B134" s="173"/>
      <c r="D134" s="164" t="s">
        <v>243</v>
      </c>
      <c r="E134" s="174" t="s">
        <v>244</v>
      </c>
      <c r="F134" s="175" t="s">
        <v>611</v>
      </c>
      <c r="H134" s="176">
        <v>19.5</v>
      </c>
      <c r="L134" s="173"/>
      <c r="M134" s="177"/>
      <c r="N134" s="178"/>
      <c r="O134" s="178"/>
      <c r="P134" s="178"/>
      <c r="Q134" s="178"/>
      <c r="R134" s="178"/>
      <c r="S134" s="178"/>
      <c r="T134" s="178"/>
      <c r="U134" s="179"/>
      <c r="AT134" s="174" t="s">
        <v>243</v>
      </c>
      <c r="AU134" s="174" t="s">
        <v>87</v>
      </c>
      <c r="AV134" s="13" t="s">
        <v>89</v>
      </c>
      <c r="AW134" s="13" t="s">
        <v>34</v>
      </c>
      <c r="AX134" s="13" t="s">
        <v>80</v>
      </c>
      <c r="AY134" s="174" t="s">
        <v>164</v>
      </c>
    </row>
    <row r="135" spans="1:65" s="13" customFormat="1">
      <c r="B135" s="173"/>
      <c r="D135" s="164" t="s">
        <v>243</v>
      </c>
      <c r="E135" s="174" t="s">
        <v>246</v>
      </c>
      <c r="F135" s="175" t="s">
        <v>612</v>
      </c>
      <c r="H135" s="176">
        <v>1.8</v>
      </c>
      <c r="L135" s="173"/>
      <c r="M135" s="177"/>
      <c r="N135" s="178"/>
      <c r="O135" s="178"/>
      <c r="P135" s="178"/>
      <c r="Q135" s="178"/>
      <c r="R135" s="178"/>
      <c r="S135" s="178"/>
      <c r="T135" s="178"/>
      <c r="U135" s="179"/>
      <c r="AT135" s="174" t="s">
        <v>243</v>
      </c>
      <c r="AU135" s="174" t="s">
        <v>87</v>
      </c>
      <c r="AV135" s="13" t="s">
        <v>89</v>
      </c>
      <c r="AW135" s="13" t="s">
        <v>34</v>
      </c>
      <c r="AX135" s="13" t="s">
        <v>80</v>
      </c>
      <c r="AY135" s="174" t="s">
        <v>164</v>
      </c>
    </row>
    <row r="136" spans="1:65" s="13" customFormat="1">
      <c r="B136" s="173"/>
      <c r="D136" s="164" t="s">
        <v>243</v>
      </c>
      <c r="E136" s="174" t="s">
        <v>613</v>
      </c>
      <c r="F136" s="175" t="s">
        <v>614</v>
      </c>
      <c r="H136" s="176">
        <v>21.3</v>
      </c>
      <c r="L136" s="173"/>
      <c r="M136" s="177"/>
      <c r="N136" s="178"/>
      <c r="O136" s="178"/>
      <c r="P136" s="178"/>
      <c r="Q136" s="178"/>
      <c r="R136" s="178"/>
      <c r="S136" s="178"/>
      <c r="T136" s="178"/>
      <c r="U136" s="179"/>
      <c r="AT136" s="174" t="s">
        <v>243</v>
      </c>
      <c r="AU136" s="174" t="s">
        <v>87</v>
      </c>
      <c r="AV136" s="13" t="s">
        <v>89</v>
      </c>
      <c r="AW136" s="13" t="s">
        <v>34</v>
      </c>
      <c r="AX136" s="13" t="s">
        <v>87</v>
      </c>
      <c r="AY136" s="174" t="s">
        <v>164</v>
      </c>
    </row>
    <row r="137" spans="1:65" s="2" customFormat="1" ht="21.75" customHeight="1">
      <c r="A137" s="31"/>
      <c r="B137" s="151"/>
      <c r="C137" s="152" t="s">
        <v>89</v>
      </c>
      <c r="D137" s="152" t="s">
        <v>168</v>
      </c>
      <c r="E137" s="153" t="s">
        <v>615</v>
      </c>
      <c r="F137" s="154" t="s">
        <v>616</v>
      </c>
      <c r="G137" s="155" t="s">
        <v>359</v>
      </c>
      <c r="H137" s="156">
        <v>12</v>
      </c>
      <c r="I137" s="157">
        <v>369</v>
      </c>
      <c r="J137" s="157">
        <f>ROUND(I137*H137,2)</f>
        <v>4428</v>
      </c>
      <c r="K137" s="154" t="s">
        <v>1</v>
      </c>
      <c r="L137" s="32"/>
      <c r="M137" s="158" t="s">
        <v>1</v>
      </c>
      <c r="N137" s="159" t="s">
        <v>45</v>
      </c>
      <c r="O137" s="160">
        <v>0</v>
      </c>
      <c r="P137" s="160">
        <f>O137*H137</f>
        <v>0</v>
      </c>
      <c r="Q137" s="160">
        <v>1.4999999999999999E-4</v>
      </c>
      <c r="R137" s="160">
        <f>Q137*H137</f>
        <v>1.8E-3</v>
      </c>
      <c r="S137" s="160">
        <v>0</v>
      </c>
      <c r="T137" s="160">
        <f>S137*H137</f>
        <v>0</v>
      </c>
      <c r="U137" s="161" t="s">
        <v>1</v>
      </c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62" t="s">
        <v>172</v>
      </c>
      <c r="AT137" s="162" t="s">
        <v>168</v>
      </c>
      <c r="AU137" s="162" t="s">
        <v>87</v>
      </c>
      <c r="AY137" s="17" t="s">
        <v>164</v>
      </c>
      <c r="BE137" s="163">
        <f>IF(N137="základní",J137,0)</f>
        <v>4428</v>
      </c>
      <c r="BF137" s="163">
        <f>IF(N137="snížená",J137,0)</f>
        <v>0</v>
      </c>
      <c r="BG137" s="163">
        <f>IF(N137="zákl. přenesená",J137,0)</f>
        <v>0</v>
      </c>
      <c r="BH137" s="163">
        <f>IF(N137="sníž. přenesená",J137,0)</f>
        <v>0</v>
      </c>
      <c r="BI137" s="163">
        <f>IF(N137="nulová",J137,0)</f>
        <v>0</v>
      </c>
      <c r="BJ137" s="17" t="s">
        <v>87</v>
      </c>
      <c r="BK137" s="163">
        <f>ROUND(I137*H137,2)</f>
        <v>4428</v>
      </c>
      <c r="BL137" s="17" t="s">
        <v>172</v>
      </c>
      <c r="BM137" s="162" t="s">
        <v>617</v>
      </c>
    </row>
    <row r="138" spans="1:65" s="2" customFormat="1" ht="19.5">
      <c r="A138" s="31"/>
      <c r="B138" s="32"/>
      <c r="C138" s="31"/>
      <c r="D138" s="164" t="s">
        <v>174</v>
      </c>
      <c r="E138" s="31"/>
      <c r="F138" s="165" t="s">
        <v>618</v>
      </c>
      <c r="G138" s="31"/>
      <c r="H138" s="31"/>
      <c r="I138" s="31"/>
      <c r="J138" s="31"/>
      <c r="K138" s="31"/>
      <c r="L138" s="32"/>
      <c r="M138" s="166"/>
      <c r="N138" s="167"/>
      <c r="O138" s="57"/>
      <c r="P138" s="57"/>
      <c r="Q138" s="57"/>
      <c r="R138" s="57"/>
      <c r="S138" s="57"/>
      <c r="T138" s="57"/>
      <c r="U138" s="58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T138" s="17" t="s">
        <v>174</v>
      </c>
      <c r="AU138" s="17" t="s">
        <v>87</v>
      </c>
    </row>
    <row r="139" spans="1:65" s="13" customFormat="1">
      <c r="B139" s="173"/>
      <c r="D139" s="164" t="s">
        <v>243</v>
      </c>
      <c r="E139" s="174" t="s">
        <v>353</v>
      </c>
      <c r="F139" s="175" t="s">
        <v>619</v>
      </c>
      <c r="H139" s="176">
        <v>12</v>
      </c>
      <c r="L139" s="173"/>
      <c r="M139" s="177"/>
      <c r="N139" s="178"/>
      <c r="O139" s="178"/>
      <c r="P139" s="178"/>
      <c r="Q139" s="178"/>
      <c r="R139" s="178"/>
      <c r="S139" s="178"/>
      <c r="T139" s="178"/>
      <c r="U139" s="179"/>
      <c r="AT139" s="174" t="s">
        <v>243</v>
      </c>
      <c r="AU139" s="174" t="s">
        <v>87</v>
      </c>
      <c r="AV139" s="13" t="s">
        <v>89</v>
      </c>
      <c r="AW139" s="13" t="s">
        <v>34</v>
      </c>
      <c r="AX139" s="13" t="s">
        <v>80</v>
      </c>
      <c r="AY139" s="174" t="s">
        <v>164</v>
      </c>
    </row>
    <row r="140" spans="1:65" s="13" customFormat="1">
      <c r="B140" s="173"/>
      <c r="D140" s="164" t="s">
        <v>243</v>
      </c>
      <c r="E140" s="174" t="s">
        <v>355</v>
      </c>
      <c r="F140" s="175" t="s">
        <v>356</v>
      </c>
      <c r="H140" s="176">
        <v>12</v>
      </c>
      <c r="L140" s="173"/>
      <c r="M140" s="177"/>
      <c r="N140" s="178"/>
      <c r="O140" s="178"/>
      <c r="P140" s="178"/>
      <c r="Q140" s="178"/>
      <c r="R140" s="178"/>
      <c r="S140" s="178"/>
      <c r="T140" s="178"/>
      <c r="U140" s="179"/>
      <c r="AT140" s="174" t="s">
        <v>243</v>
      </c>
      <c r="AU140" s="174" t="s">
        <v>87</v>
      </c>
      <c r="AV140" s="13" t="s">
        <v>89</v>
      </c>
      <c r="AW140" s="13" t="s">
        <v>34</v>
      </c>
      <c r="AX140" s="13" t="s">
        <v>87</v>
      </c>
      <c r="AY140" s="174" t="s">
        <v>164</v>
      </c>
    </row>
    <row r="141" spans="1:65" s="2" customFormat="1" ht="24.2" customHeight="1">
      <c r="A141" s="31"/>
      <c r="B141" s="151"/>
      <c r="C141" s="180" t="s">
        <v>99</v>
      </c>
      <c r="D141" s="180" t="s">
        <v>240</v>
      </c>
      <c r="E141" s="181" t="s">
        <v>256</v>
      </c>
      <c r="F141" s="182" t="s">
        <v>257</v>
      </c>
      <c r="G141" s="183" t="s">
        <v>240</v>
      </c>
      <c r="H141" s="184">
        <v>32.1</v>
      </c>
      <c r="I141" s="185">
        <v>392</v>
      </c>
      <c r="J141" s="185">
        <f>ROUND(I141*H141,2)</f>
        <v>12583.2</v>
      </c>
      <c r="K141" s="182" t="s">
        <v>1</v>
      </c>
      <c r="L141" s="186"/>
      <c r="M141" s="187" t="s">
        <v>1</v>
      </c>
      <c r="N141" s="188" t="s">
        <v>45</v>
      </c>
      <c r="O141" s="160">
        <v>0</v>
      </c>
      <c r="P141" s="160">
        <f>O141*H141</f>
        <v>0</v>
      </c>
      <c r="Q141" s="160">
        <v>3.1700000000000001E-3</v>
      </c>
      <c r="R141" s="160">
        <f>Q141*H141</f>
        <v>0.101757</v>
      </c>
      <c r="S141" s="160">
        <v>0</v>
      </c>
      <c r="T141" s="160">
        <f>S141*H141</f>
        <v>0</v>
      </c>
      <c r="U141" s="161" t="s">
        <v>1</v>
      </c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62" t="s">
        <v>250</v>
      </c>
      <c r="AT141" s="162" t="s">
        <v>240</v>
      </c>
      <c r="AU141" s="162" t="s">
        <v>87</v>
      </c>
      <c r="AY141" s="17" t="s">
        <v>164</v>
      </c>
      <c r="BE141" s="163">
        <f>IF(N141="základní",J141,0)</f>
        <v>12583.2</v>
      </c>
      <c r="BF141" s="163">
        <f>IF(N141="snížená",J141,0)</f>
        <v>0</v>
      </c>
      <c r="BG141" s="163">
        <f>IF(N141="zákl. přenesená",J141,0)</f>
        <v>0</v>
      </c>
      <c r="BH141" s="163">
        <f>IF(N141="sníž. přenesená",J141,0)</f>
        <v>0</v>
      </c>
      <c r="BI141" s="163">
        <f>IF(N141="nulová",J141,0)</f>
        <v>0</v>
      </c>
      <c r="BJ141" s="17" t="s">
        <v>87</v>
      </c>
      <c r="BK141" s="163">
        <f>ROUND(I141*H141,2)</f>
        <v>12583.2</v>
      </c>
      <c r="BL141" s="17" t="s">
        <v>172</v>
      </c>
      <c r="BM141" s="162" t="s">
        <v>620</v>
      </c>
    </row>
    <row r="142" spans="1:65" s="2" customFormat="1">
      <c r="A142" s="31"/>
      <c r="B142" s="32"/>
      <c r="C142" s="31"/>
      <c r="D142" s="164" t="s">
        <v>174</v>
      </c>
      <c r="E142" s="31"/>
      <c r="F142" s="165" t="s">
        <v>257</v>
      </c>
      <c r="G142" s="31"/>
      <c r="H142" s="31"/>
      <c r="I142" s="31"/>
      <c r="J142" s="31"/>
      <c r="K142" s="31"/>
      <c r="L142" s="32"/>
      <c r="M142" s="166"/>
      <c r="N142" s="167"/>
      <c r="O142" s="57"/>
      <c r="P142" s="57"/>
      <c r="Q142" s="57"/>
      <c r="R142" s="57"/>
      <c r="S142" s="57"/>
      <c r="T142" s="57"/>
      <c r="U142" s="58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T142" s="17" t="s">
        <v>174</v>
      </c>
      <c r="AU142" s="17" t="s">
        <v>87</v>
      </c>
    </row>
    <row r="143" spans="1:65" s="13" customFormat="1">
      <c r="B143" s="173"/>
      <c r="D143" s="164" t="s">
        <v>243</v>
      </c>
      <c r="E143" s="174" t="s">
        <v>361</v>
      </c>
      <c r="F143" s="175" t="s">
        <v>621</v>
      </c>
      <c r="H143" s="176">
        <v>21.3</v>
      </c>
      <c r="L143" s="173"/>
      <c r="M143" s="177"/>
      <c r="N143" s="178"/>
      <c r="O143" s="178"/>
      <c r="P143" s="178"/>
      <c r="Q143" s="178"/>
      <c r="R143" s="178"/>
      <c r="S143" s="178"/>
      <c r="T143" s="178"/>
      <c r="U143" s="179"/>
      <c r="AT143" s="174" t="s">
        <v>243</v>
      </c>
      <c r="AU143" s="174" t="s">
        <v>87</v>
      </c>
      <c r="AV143" s="13" t="s">
        <v>89</v>
      </c>
      <c r="AW143" s="13" t="s">
        <v>34</v>
      </c>
      <c r="AX143" s="13" t="s">
        <v>80</v>
      </c>
      <c r="AY143" s="174" t="s">
        <v>164</v>
      </c>
    </row>
    <row r="144" spans="1:65" s="13" customFormat="1">
      <c r="B144" s="173"/>
      <c r="D144" s="164" t="s">
        <v>243</v>
      </c>
      <c r="E144" s="174" t="s">
        <v>363</v>
      </c>
      <c r="F144" s="175" t="s">
        <v>622</v>
      </c>
      <c r="H144" s="176">
        <v>10.8</v>
      </c>
      <c r="L144" s="173"/>
      <c r="M144" s="177"/>
      <c r="N144" s="178"/>
      <c r="O144" s="178"/>
      <c r="P144" s="178"/>
      <c r="Q144" s="178"/>
      <c r="R144" s="178"/>
      <c r="S144" s="178"/>
      <c r="T144" s="178"/>
      <c r="U144" s="179"/>
      <c r="AT144" s="174" t="s">
        <v>243</v>
      </c>
      <c r="AU144" s="174" t="s">
        <v>87</v>
      </c>
      <c r="AV144" s="13" t="s">
        <v>89</v>
      </c>
      <c r="AW144" s="13" t="s">
        <v>34</v>
      </c>
      <c r="AX144" s="13" t="s">
        <v>80</v>
      </c>
      <c r="AY144" s="174" t="s">
        <v>164</v>
      </c>
    </row>
    <row r="145" spans="1:65" s="13" customFormat="1">
      <c r="B145" s="173"/>
      <c r="D145" s="164" t="s">
        <v>243</v>
      </c>
      <c r="E145" s="174" t="s">
        <v>623</v>
      </c>
      <c r="F145" s="175" t="s">
        <v>624</v>
      </c>
      <c r="H145" s="176">
        <v>32.1</v>
      </c>
      <c r="L145" s="173"/>
      <c r="M145" s="177"/>
      <c r="N145" s="178"/>
      <c r="O145" s="178"/>
      <c r="P145" s="178"/>
      <c r="Q145" s="178"/>
      <c r="R145" s="178"/>
      <c r="S145" s="178"/>
      <c r="T145" s="178"/>
      <c r="U145" s="179"/>
      <c r="AT145" s="174" t="s">
        <v>243</v>
      </c>
      <c r="AU145" s="174" t="s">
        <v>87</v>
      </c>
      <c r="AV145" s="13" t="s">
        <v>89</v>
      </c>
      <c r="AW145" s="13" t="s">
        <v>34</v>
      </c>
      <c r="AX145" s="13" t="s">
        <v>87</v>
      </c>
      <c r="AY145" s="174" t="s">
        <v>164</v>
      </c>
    </row>
    <row r="146" spans="1:65" s="12" customFormat="1" ht="25.9" customHeight="1">
      <c r="B146" s="139"/>
      <c r="D146" s="140" t="s">
        <v>79</v>
      </c>
      <c r="E146" s="141" t="s">
        <v>263</v>
      </c>
      <c r="F146" s="141" t="s">
        <v>264</v>
      </c>
      <c r="J146" s="142">
        <f>BK146</f>
        <v>3661.17</v>
      </c>
      <c r="L146" s="139"/>
      <c r="M146" s="143"/>
      <c r="N146" s="144"/>
      <c r="O146" s="144"/>
      <c r="P146" s="145">
        <f>SUM(P147:P180)</f>
        <v>0</v>
      </c>
      <c r="Q146" s="144"/>
      <c r="R146" s="145">
        <f>SUM(R147:R180)</f>
        <v>4.6400600000000005E-3</v>
      </c>
      <c r="S146" s="144"/>
      <c r="T146" s="145">
        <f>SUM(T147:T180)</f>
        <v>0</v>
      </c>
      <c r="U146" s="146"/>
      <c r="AR146" s="140" t="s">
        <v>172</v>
      </c>
      <c r="AT146" s="147" t="s">
        <v>79</v>
      </c>
      <c r="AU146" s="147" t="s">
        <v>80</v>
      </c>
      <c r="AY146" s="140" t="s">
        <v>164</v>
      </c>
      <c r="BK146" s="148">
        <f>SUM(BK147:BK180)</f>
        <v>3661.17</v>
      </c>
    </row>
    <row r="147" spans="1:65" s="2" customFormat="1" ht="24.2" customHeight="1">
      <c r="A147" s="31"/>
      <c r="B147" s="151"/>
      <c r="C147" s="152" t="s">
        <v>172</v>
      </c>
      <c r="D147" s="152" t="s">
        <v>168</v>
      </c>
      <c r="E147" s="153" t="s">
        <v>266</v>
      </c>
      <c r="F147" s="154" t="s">
        <v>267</v>
      </c>
      <c r="G147" s="155" t="s">
        <v>268</v>
      </c>
      <c r="H147" s="156">
        <v>4.274</v>
      </c>
      <c r="I147" s="157">
        <v>75.099999999999994</v>
      </c>
      <c r="J147" s="157">
        <f>ROUND(I147*H147,2)</f>
        <v>320.98</v>
      </c>
      <c r="K147" s="154" t="s">
        <v>1</v>
      </c>
      <c r="L147" s="32"/>
      <c r="M147" s="158" t="s">
        <v>1</v>
      </c>
      <c r="N147" s="159" t="s">
        <v>45</v>
      </c>
      <c r="O147" s="160">
        <v>0</v>
      </c>
      <c r="P147" s="160">
        <f>O147*H147</f>
        <v>0</v>
      </c>
      <c r="Q147" s="160">
        <v>6.9999999999999994E-5</v>
      </c>
      <c r="R147" s="160">
        <f>Q147*H147</f>
        <v>2.9917999999999996E-4</v>
      </c>
      <c r="S147" s="160">
        <v>0</v>
      </c>
      <c r="T147" s="160">
        <f>S147*H147</f>
        <v>0</v>
      </c>
      <c r="U147" s="161" t="s">
        <v>1</v>
      </c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62" t="s">
        <v>172</v>
      </c>
      <c r="AT147" s="162" t="s">
        <v>168</v>
      </c>
      <c r="AU147" s="162" t="s">
        <v>87</v>
      </c>
      <c r="AY147" s="17" t="s">
        <v>164</v>
      </c>
      <c r="BE147" s="163">
        <f>IF(N147="základní",J147,0)</f>
        <v>320.98</v>
      </c>
      <c r="BF147" s="163">
        <f>IF(N147="snížená",J147,0)</f>
        <v>0</v>
      </c>
      <c r="BG147" s="163">
        <f>IF(N147="zákl. přenesená",J147,0)</f>
        <v>0</v>
      </c>
      <c r="BH147" s="163">
        <f>IF(N147="sníž. přenesená",J147,0)</f>
        <v>0</v>
      </c>
      <c r="BI147" s="163">
        <f>IF(N147="nulová",J147,0)</f>
        <v>0</v>
      </c>
      <c r="BJ147" s="17" t="s">
        <v>87</v>
      </c>
      <c r="BK147" s="163">
        <f>ROUND(I147*H147,2)</f>
        <v>320.98</v>
      </c>
      <c r="BL147" s="17" t="s">
        <v>172</v>
      </c>
      <c r="BM147" s="162" t="s">
        <v>625</v>
      </c>
    </row>
    <row r="148" spans="1:65" s="2" customFormat="1" ht="19.5">
      <c r="A148" s="31"/>
      <c r="B148" s="32"/>
      <c r="C148" s="31"/>
      <c r="D148" s="164" t="s">
        <v>174</v>
      </c>
      <c r="E148" s="31"/>
      <c r="F148" s="165" t="s">
        <v>270</v>
      </c>
      <c r="G148" s="31"/>
      <c r="H148" s="31"/>
      <c r="I148" s="31"/>
      <c r="J148" s="31"/>
      <c r="K148" s="31"/>
      <c r="L148" s="32"/>
      <c r="M148" s="166"/>
      <c r="N148" s="167"/>
      <c r="O148" s="57"/>
      <c r="P148" s="57"/>
      <c r="Q148" s="57"/>
      <c r="R148" s="57"/>
      <c r="S148" s="57"/>
      <c r="T148" s="57"/>
      <c r="U148" s="58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T148" s="17" t="s">
        <v>174</v>
      </c>
      <c r="AU148" s="17" t="s">
        <v>87</v>
      </c>
    </row>
    <row r="149" spans="1:65" s="13" customFormat="1">
      <c r="B149" s="173"/>
      <c r="D149" s="164" t="s">
        <v>243</v>
      </c>
      <c r="E149" s="174" t="s">
        <v>259</v>
      </c>
      <c r="F149" s="175" t="s">
        <v>626</v>
      </c>
      <c r="H149" s="176">
        <v>4.274</v>
      </c>
      <c r="L149" s="173"/>
      <c r="M149" s="177"/>
      <c r="N149" s="178"/>
      <c r="O149" s="178"/>
      <c r="P149" s="178"/>
      <c r="Q149" s="178"/>
      <c r="R149" s="178"/>
      <c r="S149" s="178"/>
      <c r="T149" s="178"/>
      <c r="U149" s="179"/>
      <c r="AT149" s="174" t="s">
        <v>243</v>
      </c>
      <c r="AU149" s="174" t="s">
        <v>87</v>
      </c>
      <c r="AV149" s="13" t="s">
        <v>89</v>
      </c>
      <c r="AW149" s="13" t="s">
        <v>34</v>
      </c>
      <c r="AX149" s="13" t="s">
        <v>80</v>
      </c>
      <c r="AY149" s="174" t="s">
        <v>164</v>
      </c>
    </row>
    <row r="150" spans="1:65" s="13" customFormat="1">
      <c r="B150" s="173"/>
      <c r="D150" s="164" t="s">
        <v>243</v>
      </c>
      <c r="E150" s="174" t="s">
        <v>261</v>
      </c>
      <c r="F150" s="175" t="s">
        <v>262</v>
      </c>
      <c r="H150" s="176">
        <v>4.274</v>
      </c>
      <c r="L150" s="173"/>
      <c r="M150" s="177"/>
      <c r="N150" s="178"/>
      <c r="O150" s="178"/>
      <c r="P150" s="178"/>
      <c r="Q150" s="178"/>
      <c r="R150" s="178"/>
      <c r="S150" s="178"/>
      <c r="T150" s="178"/>
      <c r="U150" s="179"/>
      <c r="AT150" s="174" t="s">
        <v>243</v>
      </c>
      <c r="AU150" s="174" t="s">
        <v>87</v>
      </c>
      <c r="AV150" s="13" t="s">
        <v>89</v>
      </c>
      <c r="AW150" s="13" t="s">
        <v>34</v>
      </c>
      <c r="AX150" s="13" t="s">
        <v>87</v>
      </c>
      <c r="AY150" s="174" t="s">
        <v>164</v>
      </c>
    </row>
    <row r="151" spans="1:65" s="2" customFormat="1" ht="16.5" customHeight="1">
      <c r="A151" s="31"/>
      <c r="B151" s="151"/>
      <c r="C151" s="152" t="s">
        <v>265</v>
      </c>
      <c r="D151" s="152" t="s">
        <v>168</v>
      </c>
      <c r="E151" s="153" t="s">
        <v>279</v>
      </c>
      <c r="F151" s="154" t="s">
        <v>280</v>
      </c>
      <c r="G151" s="155" t="s">
        <v>268</v>
      </c>
      <c r="H151" s="156">
        <v>4.274</v>
      </c>
      <c r="I151" s="157">
        <v>5.43</v>
      </c>
      <c r="J151" s="157">
        <f>ROUND(I151*H151,2)</f>
        <v>23.21</v>
      </c>
      <c r="K151" s="154" t="s">
        <v>1</v>
      </c>
      <c r="L151" s="32"/>
      <c r="M151" s="158" t="s">
        <v>1</v>
      </c>
      <c r="N151" s="159" t="s">
        <v>45</v>
      </c>
      <c r="O151" s="160">
        <v>0</v>
      </c>
      <c r="P151" s="160">
        <f>O151*H151</f>
        <v>0</v>
      </c>
      <c r="Q151" s="160">
        <v>0</v>
      </c>
      <c r="R151" s="160">
        <f>Q151*H151</f>
        <v>0</v>
      </c>
      <c r="S151" s="160">
        <v>0</v>
      </c>
      <c r="T151" s="160">
        <f>S151*H151</f>
        <v>0</v>
      </c>
      <c r="U151" s="161" t="s">
        <v>1</v>
      </c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62" t="s">
        <v>172</v>
      </c>
      <c r="AT151" s="162" t="s">
        <v>168</v>
      </c>
      <c r="AU151" s="162" t="s">
        <v>87</v>
      </c>
      <c r="AY151" s="17" t="s">
        <v>164</v>
      </c>
      <c r="BE151" s="163">
        <f>IF(N151="základní",J151,0)</f>
        <v>23.21</v>
      </c>
      <c r="BF151" s="163">
        <f>IF(N151="snížená",J151,0)</f>
        <v>0</v>
      </c>
      <c r="BG151" s="163">
        <f>IF(N151="zákl. přenesená",J151,0)</f>
        <v>0</v>
      </c>
      <c r="BH151" s="163">
        <f>IF(N151="sníž. přenesená",J151,0)</f>
        <v>0</v>
      </c>
      <c r="BI151" s="163">
        <f>IF(N151="nulová",J151,0)</f>
        <v>0</v>
      </c>
      <c r="BJ151" s="17" t="s">
        <v>87</v>
      </c>
      <c r="BK151" s="163">
        <f>ROUND(I151*H151,2)</f>
        <v>23.21</v>
      </c>
      <c r="BL151" s="17" t="s">
        <v>172</v>
      </c>
      <c r="BM151" s="162" t="s">
        <v>627</v>
      </c>
    </row>
    <row r="152" spans="1:65" s="2" customFormat="1" ht="19.5">
      <c r="A152" s="31"/>
      <c r="B152" s="32"/>
      <c r="C152" s="31"/>
      <c r="D152" s="164" t="s">
        <v>174</v>
      </c>
      <c r="E152" s="31"/>
      <c r="F152" s="165" t="s">
        <v>282</v>
      </c>
      <c r="G152" s="31"/>
      <c r="H152" s="31"/>
      <c r="I152" s="31"/>
      <c r="J152" s="31"/>
      <c r="K152" s="31"/>
      <c r="L152" s="32"/>
      <c r="M152" s="166"/>
      <c r="N152" s="167"/>
      <c r="O152" s="57"/>
      <c r="P152" s="57"/>
      <c r="Q152" s="57"/>
      <c r="R152" s="57"/>
      <c r="S152" s="57"/>
      <c r="T152" s="57"/>
      <c r="U152" s="58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T152" s="17" t="s">
        <v>174</v>
      </c>
      <c r="AU152" s="17" t="s">
        <v>87</v>
      </c>
    </row>
    <row r="153" spans="1:65" s="13" customFormat="1">
      <c r="B153" s="173"/>
      <c r="D153" s="164" t="s">
        <v>243</v>
      </c>
      <c r="E153" s="174" t="s">
        <v>271</v>
      </c>
      <c r="F153" s="175" t="s">
        <v>626</v>
      </c>
      <c r="H153" s="176">
        <v>4.274</v>
      </c>
      <c r="L153" s="173"/>
      <c r="M153" s="177"/>
      <c r="N153" s="178"/>
      <c r="O153" s="178"/>
      <c r="P153" s="178"/>
      <c r="Q153" s="178"/>
      <c r="R153" s="178"/>
      <c r="S153" s="178"/>
      <c r="T153" s="178"/>
      <c r="U153" s="179"/>
      <c r="AT153" s="174" t="s">
        <v>243</v>
      </c>
      <c r="AU153" s="174" t="s">
        <v>87</v>
      </c>
      <c r="AV153" s="13" t="s">
        <v>89</v>
      </c>
      <c r="AW153" s="13" t="s">
        <v>34</v>
      </c>
      <c r="AX153" s="13" t="s">
        <v>80</v>
      </c>
      <c r="AY153" s="174" t="s">
        <v>164</v>
      </c>
    </row>
    <row r="154" spans="1:65" s="13" customFormat="1">
      <c r="B154" s="173"/>
      <c r="D154" s="164" t="s">
        <v>243</v>
      </c>
      <c r="E154" s="174" t="s">
        <v>211</v>
      </c>
      <c r="F154" s="175" t="s">
        <v>373</v>
      </c>
      <c r="H154" s="176">
        <v>4.274</v>
      </c>
      <c r="L154" s="173"/>
      <c r="M154" s="177"/>
      <c r="N154" s="178"/>
      <c r="O154" s="178"/>
      <c r="P154" s="178"/>
      <c r="Q154" s="178"/>
      <c r="R154" s="178"/>
      <c r="S154" s="178"/>
      <c r="T154" s="178"/>
      <c r="U154" s="179"/>
      <c r="AT154" s="174" t="s">
        <v>243</v>
      </c>
      <c r="AU154" s="174" t="s">
        <v>87</v>
      </c>
      <c r="AV154" s="13" t="s">
        <v>89</v>
      </c>
      <c r="AW154" s="13" t="s">
        <v>34</v>
      </c>
      <c r="AX154" s="13" t="s">
        <v>87</v>
      </c>
      <c r="AY154" s="174" t="s">
        <v>164</v>
      </c>
    </row>
    <row r="155" spans="1:65" s="2" customFormat="1" ht="24.2" customHeight="1">
      <c r="A155" s="31"/>
      <c r="B155" s="151"/>
      <c r="C155" s="152" t="s">
        <v>278</v>
      </c>
      <c r="D155" s="152" t="s">
        <v>168</v>
      </c>
      <c r="E155" s="153" t="s">
        <v>287</v>
      </c>
      <c r="F155" s="154" t="s">
        <v>288</v>
      </c>
      <c r="G155" s="155" t="s">
        <v>268</v>
      </c>
      <c r="H155" s="156">
        <v>4.274</v>
      </c>
      <c r="I155" s="157">
        <v>115</v>
      </c>
      <c r="J155" s="157">
        <f>ROUND(I155*H155,2)</f>
        <v>491.51</v>
      </c>
      <c r="K155" s="154" t="s">
        <v>1</v>
      </c>
      <c r="L155" s="32"/>
      <c r="M155" s="158" t="s">
        <v>1</v>
      </c>
      <c r="N155" s="159" t="s">
        <v>45</v>
      </c>
      <c r="O155" s="160">
        <v>0</v>
      </c>
      <c r="P155" s="160">
        <f>O155*H155</f>
        <v>0</v>
      </c>
      <c r="Q155" s="160">
        <v>0</v>
      </c>
      <c r="R155" s="160">
        <f>Q155*H155</f>
        <v>0</v>
      </c>
      <c r="S155" s="160">
        <v>0</v>
      </c>
      <c r="T155" s="160">
        <f>S155*H155</f>
        <v>0</v>
      </c>
      <c r="U155" s="161" t="s">
        <v>1</v>
      </c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62" t="s">
        <v>172</v>
      </c>
      <c r="AT155" s="162" t="s">
        <v>168</v>
      </c>
      <c r="AU155" s="162" t="s">
        <v>87</v>
      </c>
      <c r="AY155" s="17" t="s">
        <v>164</v>
      </c>
      <c r="BE155" s="163">
        <f>IF(N155="základní",J155,0)</f>
        <v>491.51</v>
      </c>
      <c r="BF155" s="163">
        <f>IF(N155="snížená",J155,0)</f>
        <v>0</v>
      </c>
      <c r="BG155" s="163">
        <f>IF(N155="zákl. přenesená",J155,0)</f>
        <v>0</v>
      </c>
      <c r="BH155" s="163">
        <f>IF(N155="sníž. přenesená",J155,0)</f>
        <v>0</v>
      </c>
      <c r="BI155" s="163">
        <f>IF(N155="nulová",J155,0)</f>
        <v>0</v>
      </c>
      <c r="BJ155" s="17" t="s">
        <v>87</v>
      </c>
      <c r="BK155" s="163">
        <f>ROUND(I155*H155,2)</f>
        <v>491.51</v>
      </c>
      <c r="BL155" s="17" t="s">
        <v>172</v>
      </c>
      <c r="BM155" s="162" t="s">
        <v>628</v>
      </c>
    </row>
    <row r="156" spans="1:65" s="2" customFormat="1" ht="19.5">
      <c r="A156" s="31"/>
      <c r="B156" s="32"/>
      <c r="C156" s="31"/>
      <c r="D156" s="164" t="s">
        <v>174</v>
      </c>
      <c r="E156" s="31"/>
      <c r="F156" s="165" t="s">
        <v>290</v>
      </c>
      <c r="G156" s="31"/>
      <c r="H156" s="31"/>
      <c r="I156" s="31"/>
      <c r="J156" s="31"/>
      <c r="K156" s="31"/>
      <c r="L156" s="32"/>
      <c r="M156" s="166"/>
      <c r="N156" s="167"/>
      <c r="O156" s="57"/>
      <c r="P156" s="57"/>
      <c r="Q156" s="57"/>
      <c r="R156" s="57"/>
      <c r="S156" s="57"/>
      <c r="T156" s="57"/>
      <c r="U156" s="58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T156" s="17" t="s">
        <v>174</v>
      </c>
      <c r="AU156" s="17" t="s">
        <v>87</v>
      </c>
    </row>
    <row r="157" spans="1:65" s="13" customFormat="1">
      <c r="B157" s="173"/>
      <c r="D157" s="164" t="s">
        <v>243</v>
      </c>
      <c r="E157" s="174" t="s">
        <v>283</v>
      </c>
      <c r="F157" s="175" t="s">
        <v>626</v>
      </c>
      <c r="H157" s="176">
        <v>4.274</v>
      </c>
      <c r="L157" s="173"/>
      <c r="M157" s="177"/>
      <c r="N157" s="178"/>
      <c r="O157" s="178"/>
      <c r="P157" s="178"/>
      <c r="Q157" s="178"/>
      <c r="R157" s="178"/>
      <c r="S157" s="178"/>
      <c r="T157" s="178"/>
      <c r="U157" s="179"/>
      <c r="AT157" s="174" t="s">
        <v>243</v>
      </c>
      <c r="AU157" s="174" t="s">
        <v>87</v>
      </c>
      <c r="AV157" s="13" t="s">
        <v>89</v>
      </c>
      <c r="AW157" s="13" t="s">
        <v>34</v>
      </c>
      <c r="AX157" s="13" t="s">
        <v>80</v>
      </c>
      <c r="AY157" s="174" t="s">
        <v>164</v>
      </c>
    </row>
    <row r="158" spans="1:65" s="13" customFormat="1">
      <c r="B158" s="173"/>
      <c r="D158" s="164" t="s">
        <v>243</v>
      </c>
      <c r="E158" s="174" t="s">
        <v>217</v>
      </c>
      <c r="F158" s="175" t="s">
        <v>378</v>
      </c>
      <c r="H158" s="176">
        <v>4.274</v>
      </c>
      <c r="L158" s="173"/>
      <c r="M158" s="177"/>
      <c r="N158" s="178"/>
      <c r="O158" s="178"/>
      <c r="P158" s="178"/>
      <c r="Q158" s="178"/>
      <c r="R158" s="178"/>
      <c r="S158" s="178"/>
      <c r="T158" s="178"/>
      <c r="U158" s="179"/>
      <c r="AT158" s="174" t="s">
        <v>243</v>
      </c>
      <c r="AU158" s="174" t="s">
        <v>87</v>
      </c>
      <c r="AV158" s="13" t="s">
        <v>89</v>
      </c>
      <c r="AW158" s="13" t="s">
        <v>34</v>
      </c>
      <c r="AX158" s="13" t="s">
        <v>87</v>
      </c>
      <c r="AY158" s="174" t="s">
        <v>164</v>
      </c>
    </row>
    <row r="159" spans="1:65" s="2" customFormat="1" ht="24.2" customHeight="1">
      <c r="A159" s="31"/>
      <c r="B159" s="151"/>
      <c r="C159" s="152" t="s">
        <v>286</v>
      </c>
      <c r="D159" s="152" t="s">
        <v>168</v>
      </c>
      <c r="E159" s="153" t="s">
        <v>294</v>
      </c>
      <c r="F159" s="154" t="s">
        <v>295</v>
      </c>
      <c r="G159" s="155" t="s">
        <v>268</v>
      </c>
      <c r="H159" s="156">
        <v>4.274</v>
      </c>
      <c r="I159" s="157">
        <v>106</v>
      </c>
      <c r="J159" s="157">
        <f>ROUND(I159*H159,2)</f>
        <v>453.04</v>
      </c>
      <c r="K159" s="154" t="s">
        <v>1</v>
      </c>
      <c r="L159" s="32"/>
      <c r="M159" s="158" t="s">
        <v>1</v>
      </c>
      <c r="N159" s="159" t="s">
        <v>45</v>
      </c>
      <c r="O159" s="160">
        <v>0</v>
      </c>
      <c r="P159" s="160">
        <f>O159*H159</f>
        <v>0</v>
      </c>
      <c r="Q159" s="160">
        <v>0</v>
      </c>
      <c r="R159" s="160">
        <f>Q159*H159</f>
        <v>0</v>
      </c>
      <c r="S159" s="160">
        <v>0</v>
      </c>
      <c r="T159" s="160">
        <f>S159*H159</f>
        <v>0</v>
      </c>
      <c r="U159" s="161" t="s">
        <v>1</v>
      </c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62" t="s">
        <v>172</v>
      </c>
      <c r="AT159" s="162" t="s">
        <v>168</v>
      </c>
      <c r="AU159" s="162" t="s">
        <v>87</v>
      </c>
      <c r="AY159" s="17" t="s">
        <v>164</v>
      </c>
      <c r="BE159" s="163">
        <f>IF(N159="základní",J159,0)</f>
        <v>453.04</v>
      </c>
      <c r="BF159" s="163">
        <f>IF(N159="snížená",J159,0)</f>
        <v>0</v>
      </c>
      <c r="BG159" s="163">
        <f>IF(N159="zákl. přenesená",J159,0)</f>
        <v>0</v>
      </c>
      <c r="BH159" s="163">
        <f>IF(N159="sníž. přenesená",J159,0)</f>
        <v>0</v>
      </c>
      <c r="BI159" s="163">
        <f>IF(N159="nulová",J159,0)</f>
        <v>0</v>
      </c>
      <c r="BJ159" s="17" t="s">
        <v>87</v>
      </c>
      <c r="BK159" s="163">
        <f>ROUND(I159*H159,2)</f>
        <v>453.04</v>
      </c>
      <c r="BL159" s="17" t="s">
        <v>172</v>
      </c>
      <c r="BM159" s="162" t="s">
        <v>629</v>
      </c>
    </row>
    <row r="160" spans="1:65" s="2" customFormat="1" ht="19.5">
      <c r="A160" s="31"/>
      <c r="B160" s="32"/>
      <c r="C160" s="31"/>
      <c r="D160" s="164" t="s">
        <v>174</v>
      </c>
      <c r="E160" s="31"/>
      <c r="F160" s="165" t="s">
        <v>297</v>
      </c>
      <c r="G160" s="31"/>
      <c r="H160" s="31"/>
      <c r="I160" s="31"/>
      <c r="J160" s="31"/>
      <c r="K160" s="31"/>
      <c r="L160" s="32"/>
      <c r="M160" s="166"/>
      <c r="N160" s="167"/>
      <c r="O160" s="57"/>
      <c r="P160" s="57"/>
      <c r="Q160" s="57"/>
      <c r="R160" s="57"/>
      <c r="S160" s="57"/>
      <c r="T160" s="57"/>
      <c r="U160" s="58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T160" s="17" t="s">
        <v>174</v>
      </c>
      <c r="AU160" s="17" t="s">
        <v>87</v>
      </c>
    </row>
    <row r="161" spans="1:65" s="13" customFormat="1">
      <c r="B161" s="173"/>
      <c r="D161" s="164" t="s">
        <v>243</v>
      </c>
      <c r="E161" s="174" t="s">
        <v>291</v>
      </c>
      <c r="F161" s="175" t="s">
        <v>626</v>
      </c>
      <c r="H161" s="176">
        <v>4.274</v>
      </c>
      <c r="L161" s="173"/>
      <c r="M161" s="177"/>
      <c r="N161" s="178"/>
      <c r="O161" s="178"/>
      <c r="P161" s="178"/>
      <c r="Q161" s="178"/>
      <c r="R161" s="178"/>
      <c r="S161" s="178"/>
      <c r="T161" s="178"/>
      <c r="U161" s="179"/>
      <c r="AT161" s="174" t="s">
        <v>243</v>
      </c>
      <c r="AU161" s="174" t="s">
        <v>87</v>
      </c>
      <c r="AV161" s="13" t="s">
        <v>89</v>
      </c>
      <c r="AW161" s="13" t="s">
        <v>34</v>
      </c>
      <c r="AX161" s="13" t="s">
        <v>80</v>
      </c>
      <c r="AY161" s="174" t="s">
        <v>164</v>
      </c>
    </row>
    <row r="162" spans="1:65" s="13" customFormat="1">
      <c r="B162" s="173"/>
      <c r="D162" s="164" t="s">
        <v>243</v>
      </c>
      <c r="E162" s="174" t="s">
        <v>220</v>
      </c>
      <c r="F162" s="175" t="s">
        <v>381</v>
      </c>
      <c r="H162" s="176">
        <v>4.274</v>
      </c>
      <c r="L162" s="173"/>
      <c r="M162" s="177"/>
      <c r="N162" s="178"/>
      <c r="O162" s="178"/>
      <c r="P162" s="178"/>
      <c r="Q162" s="178"/>
      <c r="R162" s="178"/>
      <c r="S162" s="178"/>
      <c r="T162" s="178"/>
      <c r="U162" s="179"/>
      <c r="AT162" s="174" t="s">
        <v>243</v>
      </c>
      <c r="AU162" s="174" t="s">
        <v>87</v>
      </c>
      <c r="AV162" s="13" t="s">
        <v>89</v>
      </c>
      <c r="AW162" s="13" t="s">
        <v>34</v>
      </c>
      <c r="AX162" s="13" t="s">
        <v>87</v>
      </c>
      <c r="AY162" s="174" t="s">
        <v>164</v>
      </c>
    </row>
    <row r="163" spans="1:65" s="2" customFormat="1" ht="24.2" customHeight="1">
      <c r="A163" s="31"/>
      <c r="B163" s="151"/>
      <c r="C163" s="180" t="s">
        <v>250</v>
      </c>
      <c r="D163" s="180" t="s">
        <v>240</v>
      </c>
      <c r="E163" s="181" t="s">
        <v>302</v>
      </c>
      <c r="F163" s="182" t="s">
        <v>303</v>
      </c>
      <c r="G163" s="183" t="s">
        <v>304</v>
      </c>
      <c r="H163" s="184">
        <v>1.276</v>
      </c>
      <c r="I163" s="185">
        <v>534</v>
      </c>
      <c r="J163" s="185">
        <f>ROUND(I163*H163,2)</f>
        <v>681.38</v>
      </c>
      <c r="K163" s="182" t="s">
        <v>1</v>
      </c>
      <c r="L163" s="186"/>
      <c r="M163" s="187" t="s">
        <v>1</v>
      </c>
      <c r="N163" s="188" t="s">
        <v>45</v>
      </c>
      <c r="O163" s="160">
        <v>0</v>
      </c>
      <c r="P163" s="160">
        <f>O163*H163</f>
        <v>0</v>
      </c>
      <c r="Q163" s="160">
        <v>1E-3</v>
      </c>
      <c r="R163" s="160">
        <f>Q163*H163</f>
        <v>1.276E-3</v>
      </c>
      <c r="S163" s="160">
        <v>0</v>
      </c>
      <c r="T163" s="160">
        <f>S163*H163</f>
        <v>0</v>
      </c>
      <c r="U163" s="161" t="s">
        <v>1</v>
      </c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62" t="s">
        <v>250</v>
      </c>
      <c r="AT163" s="162" t="s">
        <v>240</v>
      </c>
      <c r="AU163" s="162" t="s">
        <v>87</v>
      </c>
      <c r="AY163" s="17" t="s">
        <v>164</v>
      </c>
      <c r="BE163" s="163">
        <f>IF(N163="základní",J163,0)</f>
        <v>681.38</v>
      </c>
      <c r="BF163" s="163">
        <f>IF(N163="snížená",J163,0)</f>
        <v>0</v>
      </c>
      <c r="BG163" s="163">
        <f>IF(N163="zákl. přenesená",J163,0)</f>
        <v>0</v>
      </c>
      <c r="BH163" s="163">
        <f>IF(N163="sníž. přenesená",J163,0)</f>
        <v>0</v>
      </c>
      <c r="BI163" s="163">
        <f>IF(N163="nulová",J163,0)</f>
        <v>0</v>
      </c>
      <c r="BJ163" s="17" t="s">
        <v>87</v>
      </c>
      <c r="BK163" s="163">
        <f>ROUND(I163*H163,2)</f>
        <v>681.38</v>
      </c>
      <c r="BL163" s="17" t="s">
        <v>172</v>
      </c>
      <c r="BM163" s="162" t="s">
        <v>630</v>
      </c>
    </row>
    <row r="164" spans="1:65" s="2" customFormat="1">
      <c r="A164" s="31"/>
      <c r="B164" s="32"/>
      <c r="C164" s="31"/>
      <c r="D164" s="164" t="s">
        <v>174</v>
      </c>
      <c r="E164" s="31"/>
      <c r="F164" s="165" t="s">
        <v>303</v>
      </c>
      <c r="G164" s="31"/>
      <c r="H164" s="31"/>
      <c r="I164" s="31"/>
      <c r="J164" s="31"/>
      <c r="K164" s="31"/>
      <c r="L164" s="32"/>
      <c r="M164" s="166"/>
      <c r="N164" s="167"/>
      <c r="O164" s="57"/>
      <c r="P164" s="57"/>
      <c r="Q164" s="57"/>
      <c r="R164" s="57"/>
      <c r="S164" s="57"/>
      <c r="T164" s="57"/>
      <c r="U164" s="58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T164" s="17" t="s">
        <v>174</v>
      </c>
      <c r="AU164" s="17" t="s">
        <v>87</v>
      </c>
    </row>
    <row r="165" spans="1:65" s="2" customFormat="1" ht="24.2" customHeight="1">
      <c r="A165" s="31"/>
      <c r="B165" s="151"/>
      <c r="C165" s="152" t="s">
        <v>301</v>
      </c>
      <c r="D165" s="152" t="s">
        <v>168</v>
      </c>
      <c r="E165" s="153" t="s">
        <v>307</v>
      </c>
      <c r="F165" s="154" t="s">
        <v>308</v>
      </c>
      <c r="G165" s="155" t="s">
        <v>268</v>
      </c>
      <c r="H165" s="156">
        <v>4.274</v>
      </c>
      <c r="I165" s="157">
        <v>96.1</v>
      </c>
      <c r="J165" s="157">
        <f>ROUND(I165*H165,2)</f>
        <v>410.73</v>
      </c>
      <c r="K165" s="154" t="s">
        <v>1</v>
      </c>
      <c r="L165" s="32"/>
      <c r="M165" s="158" t="s">
        <v>1</v>
      </c>
      <c r="N165" s="159" t="s">
        <v>45</v>
      </c>
      <c r="O165" s="160">
        <v>0</v>
      </c>
      <c r="P165" s="160">
        <f>O165*H165</f>
        <v>0</v>
      </c>
      <c r="Q165" s="160">
        <v>0</v>
      </c>
      <c r="R165" s="160">
        <f>Q165*H165</f>
        <v>0</v>
      </c>
      <c r="S165" s="160">
        <v>0</v>
      </c>
      <c r="T165" s="160">
        <f>S165*H165</f>
        <v>0</v>
      </c>
      <c r="U165" s="161" t="s">
        <v>1</v>
      </c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62" t="s">
        <v>172</v>
      </c>
      <c r="AT165" s="162" t="s">
        <v>168</v>
      </c>
      <c r="AU165" s="162" t="s">
        <v>87</v>
      </c>
      <c r="AY165" s="17" t="s">
        <v>164</v>
      </c>
      <c r="BE165" s="163">
        <f>IF(N165="základní",J165,0)</f>
        <v>410.73</v>
      </c>
      <c r="BF165" s="163">
        <f>IF(N165="snížená",J165,0)</f>
        <v>0</v>
      </c>
      <c r="BG165" s="163">
        <f>IF(N165="zákl. přenesená",J165,0)</f>
        <v>0</v>
      </c>
      <c r="BH165" s="163">
        <f>IF(N165="sníž. přenesená",J165,0)</f>
        <v>0</v>
      </c>
      <c r="BI165" s="163">
        <f>IF(N165="nulová",J165,0)</f>
        <v>0</v>
      </c>
      <c r="BJ165" s="17" t="s">
        <v>87</v>
      </c>
      <c r="BK165" s="163">
        <f>ROUND(I165*H165,2)</f>
        <v>410.73</v>
      </c>
      <c r="BL165" s="17" t="s">
        <v>172</v>
      </c>
      <c r="BM165" s="162" t="s">
        <v>631</v>
      </c>
    </row>
    <row r="166" spans="1:65" s="2" customFormat="1" ht="19.5">
      <c r="A166" s="31"/>
      <c r="B166" s="32"/>
      <c r="C166" s="31"/>
      <c r="D166" s="164" t="s">
        <v>174</v>
      </c>
      <c r="E166" s="31"/>
      <c r="F166" s="165" t="s">
        <v>310</v>
      </c>
      <c r="G166" s="31"/>
      <c r="H166" s="31"/>
      <c r="I166" s="31"/>
      <c r="J166" s="31"/>
      <c r="K166" s="31"/>
      <c r="L166" s="32"/>
      <c r="M166" s="166"/>
      <c r="N166" s="167"/>
      <c r="O166" s="57"/>
      <c r="P166" s="57"/>
      <c r="Q166" s="57"/>
      <c r="R166" s="57"/>
      <c r="S166" s="57"/>
      <c r="T166" s="57"/>
      <c r="U166" s="58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T166" s="17" t="s">
        <v>174</v>
      </c>
      <c r="AU166" s="17" t="s">
        <v>87</v>
      </c>
    </row>
    <row r="167" spans="1:65" s="13" customFormat="1">
      <c r="B167" s="173"/>
      <c r="D167" s="164" t="s">
        <v>243</v>
      </c>
      <c r="E167" s="174" t="s">
        <v>383</v>
      </c>
      <c r="F167" s="175" t="s">
        <v>626</v>
      </c>
      <c r="H167" s="176">
        <v>4.274</v>
      </c>
      <c r="L167" s="173"/>
      <c r="M167" s="177"/>
      <c r="N167" s="178"/>
      <c r="O167" s="178"/>
      <c r="P167" s="178"/>
      <c r="Q167" s="178"/>
      <c r="R167" s="178"/>
      <c r="S167" s="178"/>
      <c r="T167" s="178"/>
      <c r="U167" s="179"/>
      <c r="AT167" s="174" t="s">
        <v>243</v>
      </c>
      <c r="AU167" s="174" t="s">
        <v>87</v>
      </c>
      <c r="AV167" s="13" t="s">
        <v>89</v>
      </c>
      <c r="AW167" s="13" t="s">
        <v>34</v>
      </c>
      <c r="AX167" s="13" t="s">
        <v>80</v>
      </c>
      <c r="AY167" s="174" t="s">
        <v>164</v>
      </c>
    </row>
    <row r="168" spans="1:65" s="13" customFormat="1">
      <c r="B168" s="173"/>
      <c r="D168" s="164" t="s">
        <v>243</v>
      </c>
      <c r="E168" s="174" t="s">
        <v>337</v>
      </c>
      <c r="F168" s="175" t="s">
        <v>557</v>
      </c>
      <c r="H168" s="176">
        <v>4.274</v>
      </c>
      <c r="L168" s="173"/>
      <c r="M168" s="177"/>
      <c r="N168" s="178"/>
      <c r="O168" s="178"/>
      <c r="P168" s="178"/>
      <c r="Q168" s="178"/>
      <c r="R168" s="178"/>
      <c r="S168" s="178"/>
      <c r="T168" s="178"/>
      <c r="U168" s="179"/>
      <c r="AT168" s="174" t="s">
        <v>243</v>
      </c>
      <c r="AU168" s="174" t="s">
        <v>87</v>
      </c>
      <c r="AV168" s="13" t="s">
        <v>89</v>
      </c>
      <c r="AW168" s="13" t="s">
        <v>34</v>
      </c>
      <c r="AX168" s="13" t="s">
        <v>87</v>
      </c>
      <c r="AY168" s="174" t="s">
        <v>164</v>
      </c>
    </row>
    <row r="169" spans="1:65" s="2" customFormat="1" ht="24.2" customHeight="1">
      <c r="A169" s="31"/>
      <c r="B169" s="151"/>
      <c r="C169" s="180" t="s">
        <v>306</v>
      </c>
      <c r="D169" s="180" t="s">
        <v>240</v>
      </c>
      <c r="E169" s="181" t="s">
        <v>316</v>
      </c>
      <c r="F169" s="182" t="s">
        <v>317</v>
      </c>
      <c r="G169" s="183" t="s">
        <v>304</v>
      </c>
      <c r="H169" s="184">
        <v>1.276</v>
      </c>
      <c r="I169" s="185">
        <v>289</v>
      </c>
      <c r="J169" s="185">
        <f>ROUND(I169*H169,2)</f>
        <v>368.76</v>
      </c>
      <c r="K169" s="182" t="s">
        <v>1</v>
      </c>
      <c r="L169" s="186"/>
      <c r="M169" s="187" t="s">
        <v>1</v>
      </c>
      <c r="N169" s="188" t="s">
        <v>45</v>
      </c>
      <c r="O169" s="160">
        <v>0</v>
      </c>
      <c r="P169" s="160">
        <f>O169*H169</f>
        <v>0</v>
      </c>
      <c r="Q169" s="160">
        <v>1E-3</v>
      </c>
      <c r="R169" s="160">
        <f>Q169*H169</f>
        <v>1.276E-3</v>
      </c>
      <c r="S169" s="160">
        <v>0</v>
      </c>
      <c r="T169" s="160">
        <f>S169*H169</f>
        <v>0</v>
      </c>
      <c r="U169" s="161" t="s">
        <v>1</v>
      </c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62" t="s">
        <v>250</v>
      </c>
      <c r="AT169" s="162" t="s">
        <v>240</v>
      </c>
      <c r="AU169" s="162" t="s">
        <v>87</v>
      </c>
      <c r="AY169" s="17" t="s">
        <v>164</v>
      </c>
      <c r="BE169" s="163">
        <f>IF(N169="základní",J169,0)</f>
        <v>368.76</v>
      </c>
      <c r="BF169" s="163">
        <f>IF(N169="snížená",J169,0)</f>
        <v>0</v>
      </c>
      <c r="BG169" s="163">
        <f>IF(N169="zákl. přenesená",J169,0)</f>
        <v>0</v>
      </c>
      <c r="BH169" s="163">
        <f>IF(N169="sníž. přenesená",J169,0)</f>
        <v>0</v>
      </c>
      <c r="BI169" s="163">
        <f>IF(N169="nulová",J169,0)</f>
        <v>0</v>
      </c>
      <c r="BJ169" s="17" t="s">
        <v>87</v>
      </c>
      <c r="BK169" s="163">
        <f>ROUND(I169*H169,2)</f>
        <v>368.76</v>
      </c>
      <c r="BL169" s="17" t="s">
        <v>172</v>
      </c>
      <c r="BM169" s="162" t="s">
        <v>632</v>
      </c>
    </row>
    <row r="170" spans="1:65" s="2" customFormat="1" ht="19.5">
      <c r="A170" s="31"/>
      <c r="B170" s="32"/>
      <c r="C170" s="31"/>
      <c r="D170" s="164" t="s">
        <v>174</v>
      </c>
      <c r="E170" s="31"/>
      <c r="F170" s="165" t="s">
        <v>317</v>
      </c>
      <c r="G170" s="31"/>
      <c r="H170" s="31"/>
      <c r="I170" s="31"/>
      <c r="J170" s="31"/>
      <c r="K170" s="31"/>
      <c r="L170" s="32"/>
      <c r="M170" s="166"/>
      <c r="N170" s="167"/>
      <c r="O170" s="57"/>
      <c r="P170" s="57"/>
      <c r="Q170" s="57"/>
      <c r="R170" s="57"/>
      <c r="S170" s="57"/>
      <c r="T170" s="57"/>
      <c r="U170" s="58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T170" s="17" t="s">
        <v>174</v>
      </c>
      <c r="AU170" s="17" t="s">
        <v>87</v>
      </c>
    </row>
    <row r="171" spans="1:65" s="13" customFormat="1">
      <c r="B171" s="173"/>
      <c r="D171" s="164" t="s">
        <v>243</v>
      </c>
      <c r="E171" s="174" t="s">
        <v>311</v>
      </c>
      <c r="F171" s="175" t="s">
        <v>633</v>
      </c>
      <c r="H171" s="176">
        <v>1.276</v>
      </c>
      <c r="L171" s="173"/>
      <c r="M171" s="177"/>
      <c r="N171" s="178"/>
      <c r="O171" s="178"/>
      <c r="P171" s="178"/>
      <c r="Q171" s="178"/>
      <c r="R171" s="178"/>
      <c r="S171" s="178"/>
      <c r="T171" s="178"/>
      <c r="U171" s="179"/>
      <c r="AT171" s="174" t="s">
        <v>243</v>
      </c>
      <c r="AU171" s="174" t="s">
        <v>87</v>
      </c>
      <c r="AV171" s="13" t="s">
        <v>89</v>
      </c>
      <c r="AW171" s="13" t="s">
        <v>34</v>
      </c>
      <c r="AX171" s="13" t="s">
        <v>80</v>
      </c>
      <c r="AY171" s="174" t="s">
        <v>164</v>
      </c>
    </row>
    <row r="172" spans="1:65" s="13" customFormat="1">
      <c r="B172" s="173"/>
      <c r="D172" s="164" t="s">
        <v>243</v>
      </c>
      <c r="E172" s="174" t="s">
        <v>229</v>
      </c>
      <c r="F172" s="175" t="s">
        <v>559</v>
      </c>
      <c r="H172" s="176">
        <v>1.276</v>
      </c>
      <c r="L172" s="173"/>
      <c r="M172" s="177"/>
      <c r="N172" s="178"/>
      <c r="O172" s="178"/>
      <c r="P172" s="178"/>
      <c r="Q172" s="178"/>
      <c r="R172" s="178"/>
      <c r="S172" s="178"/>
      <c r="T172" s="178"/>
      <c r="U172" s="179"/>
      <c r="AT172" s="174" t="s">
        <v>243</v>
      </c>
      <c r="AU172" s="174" t="s">
        <v>87</v>
      </c>
      <c r="AV172" s="13" t="s">
        <v>89</v>
      </c>
      <c r="AW172" s="13" t="s">
        <v>34</v>
      </c>
      <c r="AX172" s="13" t="s">
        <v>87</v>
      </c>
      <c r="AY172" s="174" t="s">
        <v>164</v>
      </c>
    </row>
    <row r="173" spans="1:65" s="2" customFormat="1" ht="24.2" customHeight="1">
      <c r="A173" s="31"/>
      <c r="B173" s="151"/>
      <c r="C173" s="152" t="s">
        <v>315</v>
      </c>
      <c r="D173" s="152" t="s">
        <v>168</v>
      </c>
      <c r="E173" s="153" t="s">
        <v>324</v>
      </c>
      <c r="F173" s="154" t="s">
        <v>325</v>
      </c>
      <c r="G173" s="155" t="s">
        <v>268</v>
      </c>
      <c r="H173" s="156">
        <v>4.274</v>
      </c>
      <c r="I173" s="157">
        <v>127</v>
      </c>
      <c r="J173" s="157">
        <f>ROUND(I173*H173,2)</f>
        <v>542.79999999999995</v>
      </c>
      <c r="K173" s="154" t="s">
        <v>1</v>
      </c>
      <c r="L173" s="32"/>
      <c r="M173" s="158" t="s">
        <v>1</v>
      </c>
      <c r="N173" s="159" t="s">
        <v>45</v>
      </c>
      <c r="O173" s="160">
        <v>0</v>
      </c>
      <c r="P173" s="160">
        <f>O173*H173</f>
        <v>0</v>
      </c>
      <c r="Q173" s="160">
        <v>1.2E-4</v>
      </c>
      <c r="R173" s="160">
        <f>Q173*H173</f>
        <v>5.1288000000000006E-4</v>
      </c>
      <c r="S173" s="160">
        <v>0</v>
      </c>
      <c r="T173" s="160">
        <f>S173*H173</f>
        <v>0</v>
      </c>
      <c r="U173" s="161" t="s">
        <v>1</v>
      </c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62" t="s">
        <v>172</v>
      </c>
      <c r="AT173" s="162" t="s">
        <v>168</v>
      </c>
      <c r="AU173" s="162" t="s">
        <v>87</v>
      </c>
      <c r="AY173" s="17" t="s">
        <v>164</v>
      </c>
      <c r="BE173" s="163">
        <f>IF(N173="základní",J173,0)</f>
        <v>542.79999999999995</v>
      </c>
      <c r="BF173" s="163">
        <f>IF(N173="snížená",J173,0)</f>
        <v>0</v>
      </c>
      <c r="BG173" s="163">
        <f>IF(N173="zákl. přenesená",J173,0)</f>
        <v>0</v>
      </c>
      <c r="BH173" s="163">
        <f>IF(N173="sníž. přenesená",J173,0)</f>
        <v>0</v>
      </c>
      <c r="BI173" s="163">
        <f>IF(N173="nulová",J173,0)</f>
        <v>0</v>
      </c>
      <c r="BJ173" s="17" t="s">
        <v>87</v>
      </c>
      <c r="BK173" s="163">
        <f>ROUND(I173*H173,2)</f>
        <v>542.79999999999995</v>
      </c>
      <c r="BL173" s="17" t="s">
        <v>172</v>
      </c>
      <c r="BM173" s="162" t="s">
        <v>634</v>
      </c>
    </row>
    <row r="174" spans="1:65" s="2" customFormat="1" ht="19.5">
      <c r="A174" s="31"/>
      <c r="B174" s="32"/>
      <c r="C174" s="31"/>
      <c r="D174" s="164" t="s">
        <v>174</v>
      </c>
      <c r="E174" s="31"/>
      <c r="F174" s="165" t="s">
        <v>327</v>
      </c>
      <c r="G174" s="31"/>
      <c r="H174" s="31"/>
      <c r="I174" s="31"/>
      <c r="J174" s="31"/>
      <c r="K174" s="31"/>
      <c r="L174" s="32"/>
      <c r="M174" s="166"/>
      <c r="N174" s="167"/>
      <c r="O174" s="57"/>
      <c r="P174" s="57"/>
      <c r="Q174" s="57"/>
      <c r="R174" s="57"/>
      <c r="S174" s="57"/>
      <c r="T174" s="57"/>
      <c r="U174" s="58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T174" s="17" t="s">
        <v>174</v>
      </c>
      <c r="AU174" s="17" t="s">
        <v>87</v>
      </c>
    </row>
    <row r="175" spans="1:65" s="13" customFormat="1">
      <c r="B175" s="173"/>
      <c r="D175" s="164" t="s">
        <v>243</v>
      </c>
      <c r="E175" s="174" t="s">
        <v>319</v>
      </c>
      <c r="F175" s="175" t="s">
        <v>626</v>
      </c>
      <c r="H175" s="176">
        <v>4.274</v>
      </c>
      <c r="L175" s="173"/>
      <c r="M175" s="177"/>
      <c r="N175" s="178"/>
      <c r="O175" s="178"/>
      <c r="P175" s="178"/>
      <c r="Q175" s="178"/>
      <c r="R175" s="178"/>
      <c r="S175" s="178"/>
      <c r="T175" s="178"/>
      <c r="U175" s="179"/>
      <c r="AT175" s="174" t="s">
        <v>243</v>
      </c>
      <c r="AU175" s="174" t="s">
        <v>87</v>
      </c>
      <c r="AV175" s="13" t="s">
        <v>89</v>
      </c>
      <c r="AW175" s="13" t="s">
        <v>34</v>
      </c>
      <c r="AX175" s="13" t="s">
        <v>80</v>
      </c>
      <c r="AY175" s="174" t="s">
        <v>164</v>
      </c>
    </row>
    <row r="176" spans="1:65" s="13" customFormat="1">
      <c r="B176" s="173"/>
      <c r="D176" s="164" t="s">
        <v>243</v>
      </c>
      <c r="E176" s="174" t="s">
        <v>321</v>
      </c>
      <c r="F176" s="175" t="s">
        <v>322</v>
      </c>
      <c r="H176" s="176">
        <v>4.274</v>
      </c>
      <c r="L176" s="173"/>
      <c r="M176" s="177"/>
      <c r="N176" s="178"/>
      <c r="O176" s="178"/>
      <c r="P176" s="178"/>
      <c r="Q176" s="178"/>
      <c r="R176" s="178"/>
      <c r="S176" s="178"/>
      <c r="T176" s="178"/>
      <c r="U176" s="179"/>
      <c r="AT176" s="174" t="s">
        <v>243</v>
      </c>
      <c r="AU176" s="174" t="s">
        <v>87</v>
      </c>
      <c r="AV176" s="13" t="s">
        <v>89</v>
      </c>
      <c r="AW176" s="13" t="s">
        <v>34</v>
      </c>
      <c r="AX176" s="13" t="s">
        <v>87</v>
      </c>
      <c r="AY176" s="174" t="s">
        <v>164</v>
      </c>
    </row>
    <row r="177" spans="1:65" s="2" customFormat="1" ht="24.2" customHeight="1">
      <c r="A177" s="31"/>
      <c r="B177" s="151"/>
      <c r="C177" s="180" t="s">
        <v>323</v>
      </c>
      <c r="D177" s="180" t="s">
        <v>240</v>
      </c>
      <c r="E177" s="181" t="s">
        <v>332</v>
      </c>
      <c r="F177" s="182" t="s">
        <v>317</v>
      </c>
      <c r="G177" s="183" t="s">
        <v>304</v>
      </c>
      <c r="H177" s="184">
        <v>1.276</v>
      </c>
      <c r="I177" s="185">
        <v>289</v>
      </c>
      <c r="J177" s="185">
        <f>ROUND(I177*H177,2)</f>
        <v>368.76</v>
      </c>
      <c r="K177" s="182" t="s">
        <v>1</v>
      </c>
      <c r="L177" s="186"/>
      <c r="M177" s="187" t="s">
        <v>1</v>
      </c>
      <c r="N177" s="188" t="s">
        <v>45</v>
      </c>
      <c r="O177" s="160">
        <v>0</v>
      </c>
      <c r="P177" s="160">
        <f>O177*H177</f>
        <v>0</v>
      </c>
      <c r="Q177" s="160">
        <v>1E-3</v>
      </c>
      <c r="R177" s="160">
        <f>Q177*H177</f>
        <v>1.276E-3</v>
      </c>
      <c r="S177" s="160">
        <v>0</v>
      </c>
      <c r="T177" s="160">
        <f>S177*H177</f>
        <v>0</v>
      </c>
      <c r="U177" s="161" t="s">
        <v>1</v>
      </c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62" t="s">
        <v>250</v>
      </c>
      <c r="AT177" s="162" t="s">
        <v>240</v>
      </c>
      <c r="AU177" s="162" t="s">
        <v>87</v>
      </c>
      <c r="AY177" s="17" t="s">
        <v>164</v>
      </c>
      <c r="BE177" s="163">
        <f>IF(N177="základní",J177,0)</f>
        <v>368.76</v>
      </c>
      <c r="BF177" s="163">
        <f>IF(N177="snížená",J177,0)</f>
        <v>0</v>
      </c>
      <c r="BG177" s="163">
        <f>IF(N177="zákl. přenesená",J177,0)</f>
        <v>0</v>
      </c>
      <c r="BH177" s="163">
        <f>IF(N177="sníž. přenesená",J177,0)</f>
        <v>0</v>
      </c>
      <c r="BI177" s="163">
        <f>IF(N177="nulová",J177,0)</f>
        <v>0</v>
      </c>
      <c r="BJ177" s="17" t="s">
        <v>87</v>
      </c>
      <c r="BK177" s="163">
        <f>ROUND(I177*H177,2)</f>
        <v>368.76</v>
      </c>
      <c r="BL177" s="17" t="s">
        <v>172</v>
      </c>
      <c r="BM177" s="162" t="s">
        <v>635</v>
      </c>
    </row>
    <row r="178" spans="1:65" s="2" customFormat="1" ht="19.5">
      <c r="A178" s="31"/>
      <c r="B178" s="32"/>
      <c r="C178" s="31"/>
      <c r="D178" s="164" t="s">
        <v>174</v>
      </c>
      <c r="E178" s="31"/>
      <c r="F178" s="165" t="s">
        <v>317</v>
      </c>
      <c r="G178" s="31"/>
      <c r="H178" s="31"/>
      <c r="I178" s="31"/>
      <c r="J178" s="31"/>
      <c r="K178" s="31"/>
      <c r="L178" s="32"/>
      <c r="M178" s="166"/>
      <c r="N178" s="167"/>
      <c r="O178" s="57"/>
      <c r="P178" s="57"/>
      <c r="Q178" s="57"/>
      <c r="R178" s="57"/>
      <c r="S178" s="57"/>
      <c r="T178" s="57"/>
      <c r="U178" s="58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T178" s="17" t="s">
        <v>174</v>
      </c>
      <c r="AU178" s="17" t="s">
        <v>87</v>
      </c>
    </row>
    <row r="179" spans="1:65" s="13" customFormat="1">
      <c r="B179" s="173"/>
      <c r="D179" s="164" t="s">
        <v>243</v>
      </c>
      <c r="E179" s="174" t="s">
        <v>328</v>
      </c>
      <c r="F179" s="175" t="s">
        <v>633</v>
      </c>
      <c r="H179" s="176">
        <v>1.276</v>
      </c>
      <c r="L179" s="173"/>
      <c r="M179" s="177"/>
      <c r="N179" s="178"/>
      <c r="O179" s="178"/>
      <c r="P179" s="178"/>
      <c r="Q179" s="178"/>
      <c r="R179" s="178"/>
      <c r="S179" s="178"/>
      <c r="T179" s="178"/>
      <c r="U179" s="179"/>
      <c r="AT179" s="174" t="s">
        <v>243</v>
      </c>
      <c r="AU179" s="174" t="s">
        <v>87</v>
      </c>
      <c r="AV179" s="13" t="s">
        <v>89</v>
      </c>
      <c r="AW179" s="13" t="s">
        <v>34</v>
      </c>
      <c r="AX179" s="13" t="s">
        <v>80</v>
      </c>
      <c r="AY179" s="174" t="s">
        <v>164</v>
      </c>
    </row>
    <row r="180" spans="1:65" s="13" customFormat="1">
      <c r="B180" s="173"/>
      <c r="D180" s="164" t="s">
        <v>243</v>
      </c>
      <c r="E180" s="174" t="s">
        <v>233</v>
      </c>
      <c r="F180" s="175" t="s">
        <v>606</v>
      </c>
      <c r="H180" s="176">
        <v>1.276</v>
      </c>
      <c r="L180" s="173"/>
      <c r="M180" s="189"/>
      <c r="N180" s="190"/>
      <c r="O180" s="190"/>
      <c r="P180" s="190"/>
      <c r="Q180" s="190"/>
      <c r="R180" s="190"/>
      <c r="S180" s="190"/>
      <c r="T180" s="190"/>
      <c r="U180" s="191"/>
      <c r="AT180" s="174" t="s">
        <v>243</v>
      </c>
      <c r="AU180" s="174" t="s">
        <v>87</v>
      </c>
      <c r="AV180" s="13" t="s">
        <v>89</v>
      </c>
      <c r="AW180" s="13" t="s">
        <v>34</v>
      </c>
      <c r="AX180" s="13" t="s">
        <v>87</v>
      </c>
      <c r="AY180" s="174" t="s">
        <v>164</v>
      </c>
    </row>
    <row r="181" spans="1:65" s="2" customFormat="1" ht="6.95" customHeight="1">
      <c r="A181" s="31"/>
      <c r="B181" s="46"/>
      <c r="C181" s="47"/>
      <c r="D181" s="47"/>
      <c r="E181" s="47"/>
      <c r="F181" s="47"/>
      <c r="G181" s="47"/>
      <c r="H181" s="47"/>
      <c r="I181" s="47"/>
      <c r="J181" s="47"/>
      <c r="K181" s="47"/>
      <c r="L181" s="32"/>
      <c r="M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</row>
  </sheetData>
  <autoFilter ref="C129:K180"/>
  <mergeCells count="14">
    <mergeCell ref="E120:H120"/>
    <mergeCell ref="E118:H118"/>
    <mergeCell ref="E122:H122"/>
    <mergeCell ref="L2:V2"/>
    <mergeCell ref="E85:H85"/>
    <mergeCell ref="E89:H89"/>
    <mergeCell ref="E87:H87"/>
    <mergeCell ref="E91:H91"/>
    <mergeCell ref="E116:H116"/>
    <mergeCell ref="E7:H7"/>
    <mergeCell ref="E11:H11"/>
    <mergeCell ref="E9:H9"/>
    <mergeCell ref="E13:H13"/>
    <mergeCell ref="E31:H31"/>
  </mergeCells>
  <printOptions horizontalCentered="1"/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M181"/>
  <sheetViews>
    <sheetView showGridLines="0" view="pageBreakPreview" topLeftCell="A139" zoomScale="60" workbookViewId="0">
      <selection activeCell="K1" sqref="K1:K104857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56">
      <c r="A1" s="101"/>
    </row>
    <row r="2" spans="1:56" s="1" customFormat="1" ht="36.950000000000003" customHeight="1">
      <c r="L2" s="357" t="s">
        <v>5</v>
      </c>
      <c r="M2" s="343"/>
      <c r="N2" s="343"/>
      <c r="O2" s="343"/>
      <c r="P2" s="343"/>
      <c r="Q2" s="343"/>
      <c r="R2" s="343"/>
      <c r="S2" s="343"/>
      <c r="T2" s="343"/>
      <c r="U2" s="343"/>
      <c r="V2" s="343"/>
      <c r="AT2" s="17" t="s">
        <v>121</v>
      </c>
      <c r="AZ2" s="172" t="s">
        <v>363</v>
      </c>
      <c r="BA2" s="172" t="s">
        <v>363</v>
      </c>
      <c r="BB2" s="172" t="s">
        <v>1</v>
      </c>
      <c r="BC2" s="172" t="s">
        <v>636</v>
      </c>
      <c r="BD2" s="172" t="s">
        <v>89</v>
      </c>
    </row>
    <row r="3" spans="1:5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  <c r="AZ3" s="172" t="s">
        <v>261</v>
      </c>
      <c r="BA3" s="172" t="s">
        <v>261</v>
      </c>
      <c r="BB3" s="172" t="s">
        <v>1</v>
      </c>
      <c r="BC3" s="172" t="s">
        <v>636</v>
      </c>
      <c r="BD3" s="172" t="s">
        <v>89</v>
      </c>
    </row>
    <row r="4" spans="1:56" s="1" customFormat="1" ht="24.95" customHeight="1">
      <c r="B4" s="20"/>
      <c r="D4" s="21" t="s">
        <v>132</v>
      </c>
      <c r="L4" s="20"/>
      <c r="M4" s="102" t="s">
        <v>10</v>
      </c>
      <c r="AT4" s="17" t="s">
        <v>3</v>
      </c>
      <c r="AZ4" s="172" t="s">
        <v>211</v>
      </c>
      <c r="BA4" s="172" t="s">
        <v>211</v>
      </c>
      <c r="BB4" s="172" t="s">
        <v>1</v>
      </c>
      <c r="BC4" s="172" t="s">
        <v>636</v>
      </c>
      <c r="BD4" s="172" t="s">
        <v>89</v>
      </c>
    </row>
    <row r="5" spans="1:56" s="1" customFormat="1" ht="6.95" customHeight="1">
      <c r="B5" s="20"/>
      <c r="L5" s="20"/>
      <c r="AZ5" s="172" t="s">
        <v>217</v>
      </c>
      <c r="BA5" s="172" t="s">
        <v>217</v>
      </c>
      <c r="BB5" s="172" t="s">
        <v>1</v>
      </c>
      <c r="BC5" s="172" t="s">
        <v>636</v>
      </c>
      <c r="BD5" s="172" t="s">
        <v>89</v>
      </c>
    </row>
    <row r="6" spans="1:56" s="1" customFormat="1" ht="12" customHeight="1">
      <c r="B6" s="20"/>
      <c r="D6" s="26" t="s">
        <v>14</v>
      </c>
      <c r="L6" s="20"/>
      <c r="AZ6" s="172" t="s">
        <v>224</v>
      </c>
      <c r="BA6" s="172" t="s">
        <v>224</v>
      </c>
      <c r="BB6" s="172" t="s">
        <v>1</v>
      </c>
      <c r="BC6" s="172" t="s">
        <v>636</v>
      </c>
      <c r="BD6" s="172" t="s">
        <v>89</v>
      </c>
    </row>
    <row r="7" spans="1:56" s="1" customFormat="1" ht="16.5" customHeight="1">
      <c r="B7" s="20"/>
      <c r="E7" s="377" t="str">
        <f>'Rekapitulace stavby'!K6</f>
        <v>Integrované městské centrum TILIA -Zm.L. -dod.č.6</v>
      </c>
      <c r="F7" s="378"/>
      <c r="G7" s="378"/>
      <c r="H7" s="378"/>
      <c r="L7" s="20"/>
      <c r="AZ7" s="172" t="s">
        <v>229</v>
      </c>
      <c r="BA7" s="172" t="s">
        <v>229</v>
      </c>
      <c r="BB7" s="172" t="s">
        <v>1</v>
      </c>
      <c r="BC7" s="172" t="s">
        <v>636</v>
      </c>
      <c r="BD7" s="172" t="s">
        <v>89</v>
      </c>
    </row>
    <row r="8" spans="1:56" ht="12.75">
      <c r="B8" s="20"/>
      <c r="D8" s="26" t="s">
        <v>133</v>
      </c>
      <c r="L8" s="20"/>
    </row>
    <row r="9" spans="1:56" s="1" customFormat="1" ht="16.5" customHeight="1">
      <c r="B9" s="20"/>
      <c r="E9" s="377" t="s">
        <v>134</v>
      </c>
      <c r="F9" s="343"/>
      <c r="G9" s="343"/>
      <c r="H9" s="343"/>
      <c r="L9" s="20"/>
    </row>
    <row r="10" spans="1:56" s="1" customFormat="1" ht="12" customHeight="1">
      <c r="B10" s="20"/>
      <c r="D10" s="26" t="s">
        <v>135</v>
      </c>
      <c r="L10" s="20"/>
    </row>
    <row r="11" spans="1:56" s="2" customFormat="1" ht="16.5" customHeight="1">
      <c r="A11" s="31"/>
      <c r="B11" s="32"/>
      <c r="C11" s="31"/>
      <c r="D11" s="31"/>
      <c r="E11" s="379" t="s">
        <v>223</v>
      </c>
      <c r="F11" s="376"/>
      <c r="G11" s="376"/>
      <c r="H11" s="376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56" s="2" customFormat="1" ht="12" customHeight="1">
      <c r="A12" s="31"/>
      <c r="B12" s="32"/>
      <c r="C12" s="31"/>
      <c r="D12" s="26" t="s">
        <v>225</v>
      </c>
      <c r="E12" s="31"/>
      <c r="F12" s="31"/>
      <c r="G12" s="31"/>
      <c r="H12" s="31"/>
      <c r="I12" s="31"/>
      <c r="J12" s="31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56" s="2" customFormat="1" ht="16.5" customHeight="1">
      <c r="A13" s="31"/>
      <c r="B13" s="32"/>
      <c r="C13" s="31"/>
      <c r="D13" s="31"/>
      <c r="E13" s="340" t="s">
        <v>637</v>
      </c>
      <c r="F13" s="376"/>
      <c r="G13" s="376"/>
      <c r="H13" s="376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56" s="2" customFormat="1">
      <c r="A14" s="31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56" s="2" customFormat="1" ht="12" customHeight="1">
      <c r="A15" s="31"/>
      <c r="B15" s="32"/>
      <c r="C15" s="31"/>
      <c r="D15" s="26" t="s">
        <v>16</v>
      </c>
      <c r="E15" s="31"/>
      <c r="F15" s="24" t="s">
        <v>1</v>
      </c>
      <c r="G15" s="31"/>
      <c r="H15" s="31"/>
      <c r="I15" s="26" t="s">
        <v>17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56" s="2" customFormat="1" ht="12" customHeight="1">
      <c r="A16" s="31"/>
      <c r="B16" s="32"/>
      <c r="C16" s="31"/>
      <c r="D16" s="26" t="s">
        <v>18</v>
      </c>
      <c r="E16" s="31"/>
      <c r="F16" s="24" t="s">
        <v>19</v>
      </c>
      <c r="G16" s="31"/>
      <c r="H16" s="31"/>
      <c r="I16" s="26" t="s">
        <v>20</v>
      </c>
      <c r="J16" s="54">
        <f>'Rekapitulace stavby'!AN8</f>
        <v>45173</v>
      </c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9" customHeight="1">
      <c r="A17" s="31"/>
      <c r="B17" s="32"/>
      <c r="C17" s="31"/>
      <c r="D17" s="31"/>
      <c r="E17" s="31"/>
      <c r="F17" s="31"/>
      <c r="G17" s="31"/>
      <c r="H17" s="31"/>
      <c r="I17" s="31"/>
      <c r="J17" s="31"/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2"/>
      <c r="C18" s="31"/>
      <c r="D18" s="26" t="s">
        <v>21</v>
      </c>
      <c r="E18" s="31"/>
      <c r="F18" s="31"/>
      <c r="G18" s="31"/>
      <c r="H18" s="31"/>
      <c r="I18" s="26" t="s">
        <v>22</v>
      </c>
      <c r="J18" s="24" t="s">
        <v>23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2"/>
      <c r="C19" s="31"/>
      <c r="D19" s="31"/>
      <c r="E19" s="24" t="s">
        <v>24</v>
      </c>
      <c r="F19" s="31"/>
      <c r="G19" s="31"/>
      <c r="H19" s="31"/>
      <c r="I19" s="26" t="s">
        <v>25</v>
      </c>
      <c r="J19" s="24" t="s">
        <v>26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2"/>
      <c r="C21" s="31"/>
      <c r="D21" s="26" t="s">
        <v>27</v>
      </c>
      <c r="E21" s="31"/>
      <c r="F21" s="31"/>
      <c r="G21" s="31"/>
      <c r="H21" s="31"/>
      <c r="I21" s="26" t="s">
        <v>22</v>
      </c>
      <c r="J21" s="24" t="s">
        <v>28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2"/>
      <c r="C22" s="31"/>
      <c r="D22" s="31"/>
      <c r="E22" s="24" t="s">
        <v>29</v>
      </c>
      <c r="F22" s="31"/>
      <c r="G22" s="31"/>
      <c r="H22" s="31"/>
      <c r="I22" s="26" t="s">
        <v>25</v>
      </c>
      <c r="J22" s="24" t="s">
        <v>30</v>
      </c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>
      <c r="A23" s="31"/>
      <c r="B23" s="32"/>
      <c r="C23" s="31"/>
      <c r="D23" s="31"/>
      <c r="E23" s="31"/>
      <c r="F23" s="31"/>
      <c r="G23" s="31"/>
      <c r="H23" s="31"/>
      <c r="I23" s="31"/>
      <c r="J23" s="31"/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2"/>
      <c r="C24" s="31"/>
      <c r="D24" s="26" t="s">
        <v>31</v>
      </c>
      <c r="E24" s="31"/>
      <c r="F24" s="31"/>
      <c r="G24" s="31"/>
      <c r="H24" s="31"/>
      <c r="I24" s="26" t="s">
        <v>22</v>
      </c>
      <c r="J24" s="24" t="s">
        <v>32</v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>
      <c r="A25" s="31"/>
      <c r="B25" s="32"/>
      <c r="C25" s="31"/>
      <c r="D25" s="31"/>
      <c r="E25" s="24" t="s">
        <v>33</v>
      </c>
      <c r="F25" s="31"/>
      <c r="G25" s="31"/>
      <c r="H25" s="31"/>
      <c r="I25" s="26" t="s">
        <v>25</v>
      </c>
      <c r="J25" s="24" t="s">
        <v>1</v>
      </c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5" customHeight="1">
      <c r="A26" s="31"/>
      <c r="B26" s="32"/>
      <c r="C26" s="31"/>
      <c r="D26" s="31"/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>
      <c r="A27" s="31"/>
      <c r="B27" s="32"/>
      <c r="C27" s="31"/>
      <c r="D27" s="26" t="s">
        <v>35</v>
      </c>
      <c r="E27" s="31"/>
      <c r="F27" s="31"/>
      <c r="G27" s="31"/>
      <c r="H27" s="31"/>
      <c r="I27" s="26" t="s">
        <v>22</v>
      </c>
      <c r="J27" s="24" t="s">
        <v>1</v>
      </c>
      <c r="K27" s="31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>
      <c r="A28" s="31"/>
      <c r="B28" s="32"/>
      <c r="C28" s="31"/>
      <c r="D28" s="31"/>
      <c r="E28" s="24" t="s">
        <v>36</v>
      </c>
      <c r="F28" s="31"/>
      <c r="G28" s="31"/>
      <c r="H28" s="31"/>
      <c r="I28" s="26" t="s">
        <v>25</v>
      </c>
      <c r="J28" s="24" t="s">
        <v>1</v>
      </c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31"/>
      <c r="E29" s="31"/>
      <c r="F29" s="31"/>
      <c r="G29" s="31"/>
      <c r="H29" s="31"/>
      <c r="I29" s="31"/>
      <c r="J29" s="31"/>
      <c r="K29" s="31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>
      <c r="A30" s="31"/>
      <c r="B30" s="32"/>
      <c r="C30" s="31"/>
      <c r="D30" s="26" t="s">
        <v>37</v>
      </c>
      <c r="E30" s="31"/>
      <c r="F30" s="31"/>
      <c r="G30" s="31"/>
      <c r="H30" s="31"/>
      <c r="I30" s="31"/>
      <c r="J30" s="31"/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>
      <c r="A31" s="103"/>
      <c r="B31" s="104"/>
      <c r="C31" s="103"/>
      <c r="D31" s="103"/>
      <c r="E31" s="345" t="s">
        <v>1</v>
      </c>
      <c r="F31" s="345"/>
      <c r="G31" s="345"/>
      <c r="H31" s="345"/>
      <c r="I31" s="103"/>
      <c r="J31" s="103"/>
      <c r="K31" s="103"/>
      <c r="L31" s="105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</row>
    <row r="32" spans="1:31" s="2" customFormat="1" ht="6.95" customHeight="1">
      <c r="A32" s="31"/>
      <c r="B32" s="32"/>
      <c r="C32" s="31"/>
      <c r="D32" s="31"/>
      <c r="E32" s="31"/>
      <c r="F32" s="31"/>
      <c r="G32" s="31"/>
      <c r="H32" s="31"/>
      <c r="I32" s="31"/>
      <c r="J32" s="31"/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5"/>
      <c r="E33" s="65"/>
      <c r="F33" s="65"/>
      <c r="G33" s="65"/>
      <c r="H33" s="65"/>
      <c r="I33" s="65"/>
      <c r="J33" s="65"/>
      <c r="K33" s="65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24" t="s">
        <v>137</v>
      </c>
      <c r="E34" s="31"/>
      <c r="F34" s="31"/>
      <c r="G34" s="31"/>
      <c r="H34" s="31"/>
      <c r="I34" s="31"/>
      <c r="J34" s="30">
        <f>J100</f>
        <v>62276.53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29" t="s">
        <v>138</v>
      </c>
      <c r="E35" s="31"/>
      <c r="F35" s="31"/>
      <c r="G35" s="31"/>
      <c r="H35" s="31"/>
      <c r="I35" s="31"/>
      <c r="J35" s="30">
        <f>J105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25.35" customHeight="1">
      <c r="A36" s="31"/>
      <c r="B36" s="32"/>
      <c r="C36" s="31"/>
      <c r="D36" s="106" t="s">
        <v>40</v>
      </c>
      <c r="E36" s="31"/>
      <c r="F36" s="31"/>
      <c r="G36" s="31"/>
      <c r="H36" s="31"/>
      <c r="I36" s="31"/>
      <c r="J36" s="70">
        <f>ROUND(J34 + J35, 2)</f>
        <v>62276.53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6.95" customHeight="1">
      <c r="A37" s="31"/>
      <c r="B37" s="32"/>
      <c r="C37" s="31"/>
      <c r="D37" s="65"/>
      <c r="E37" s="65"/>
      <c r="F37" s="65"/>
      <c r="G37" s="65"/>
      <c r="H37" s="65"/>
      <c r="I37" s="65"/>
      <c r="J37" s="65"/>
      <c r="K37" s="65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>
      <c r="A38" s="31"/>
      <c r="B38" s="32"/>
      <c r="C38" s="31"/>
      <c r="D38" s="31"/>
      <c r="E38" s="31"/>
      <c r="F38" s="35" t="s">
        <v>42</v>
      </c>
      <c r="G38" s="31"/>
      <c r="H38" s="31"/>
      <c r="I38" s="35" t="s">
        <v>41</v>
      </c>
      <c r="J38" s="35" t="s">
        <v>43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customHeight="1">
      <c r="A39" s="31"/>
      <c r="B39" s="32"/>
      <c r="C39" s="31"/>
      <c r="D39" s="107" t="s">
        <v>44</v>
      </c>
      <c r="E39" s="26" t="s">
        <v>45</v>
      </c>
      <c r="F39" s="108">
        <f>ROUND((SUM(BE105:BE106) + SUM(BE130:BE180)),  2)</f>
        <v>62276.53</v>
      </c>
      <c r="G39" s="31"/>
      <c r="H39" s="31"/>
      <c r="I39" s="109">
        <v>0.21</v>
      </c>
      <c r="J39" s="108">
        <f>ROUND(((SUM(BE105:BE106) + SUM(BE130:BE180))*I39),  2)</f>
        <v>13078.07</v>
      </c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26" t="s">
        <v>46</v>
      </c>
      <c r="F40" s="108">
        <f>ROUND((SUM(BF105:BF106) + SUM(BF130:BF180)),  2)</f>
        <v>0</v>
      </c>
      <c r="G40" s="31"/>
      <c r="H40" s="31"/>
      <c r="I40" s="109">
        <v>0.15</v>
      </c>
      <c r="J40" s="108">
        <f>ROUND(((SUM(BF105:BF106) + SUM(BF130:BF180))*I40),  2)</f>
        <v>0</v>
      </c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5" hidden="1" customHeight="1">
      <c r="A41" s="31"/>
      <c r="B41" s="32"/>
      <c r="C41" s="31"/>
      <c r="D41" s="31"/>
      <c r="E41" s="26" t="s">
        <v>47</v>
      </c>
      <c r="F41" s="108">
        <f>ROUND((SUM(BG105:BG106) + SUM(BG130:BG180)),  2)</f>
        <v>0</v>
      </c>
      <c r="G41" s="31"/>
      <c r="H41" s="31"/>
      <c r="I41" s="109">
        <v>0.21</v>
      </c>
      <c r="J41" s="108">
        <f>0</f>
        <v>0</v>
      </c>
      <c r="K41" s="31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hidden="1" customHeight="1">
      <c r="A42" s="31"/>
      <c r="B42" s="32"/>
      <c r="C42" s="31"/>
      <c r="D42" s="31"/>
      <c r="E42" s="26" t="s">
        <v>48</v>
      </c>
      <c r="F42" s="108">
        <f>ROUND((SUM(BH105:BH106) + SUM(BH130:BH180)),  2)</f>
        <v>0</v>
      </c>
      <c r="G42" s="31"/>
      <c r="H42" s="31"/>
      <c r="I42" s="109">
        <v>0.15</v>
      </c>
      <c r="J42" s="108">
        <f>0</f>
        <v>0</v>
      </c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14.45" hidden="1" customHeight="1">
      <c r="A43" s="31"/>
      <c r="B43" s="32"/>
      <c r="C43" s="31"/>
      <c r="D43" s="31"/>
      <c r="E43" s="26" t="s">
        <v>49</v>
      </c>
      <c r="F43" s="108">
        <f>ROUND((SUM(BI105:BI106) + SUM(BI130:BI180)),  2)</f>
        <v>0</v>
      </c>
      <c r="G43" s="31"/>
      <c r="H43" s="31"/>
      <c r="I43" s="109">
        <v>0</v>
      </c>
      <c r="J43" s="108">
        <f>0</f>
        <v>0</v>
      </c>
      <c r="K43" s="31"/>
      <c r="L43" s="4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6.95" customHeight="1">
      <c r="A44" s="31"/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4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2" customFormat="1" ht="25.35" customHeight="1">
      <c r="A45" s="31"/>
      <c r="B45" s="32"/>
      <c r="C45" s="99"/>
      <c r="D45" s="110" t="s">
        <v>50</v>
      </c>
      <c r="E45" s="59"/>
      <c r="F45" s="59"/>
      <c r="G45" s="111" t="s">
        <v>51</v>
      </c>
      <c r="H45" s="112" t="s">
        <v>52</v>
      </c>
      <c r="I45" s="59"/>
      <c r="J45" s="113">
        <f>SUM(J36:J43)</f>
        <v>75354.600000000006</v>
      </c>
      <c r="K45" s="114"/>
      <c r="L45" s="4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s="2" customFormat="1" ht="14.45" customHeight="1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  <c r="L46" s="4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1"/>
      <c r="D50" s="42" t="s">
        <v>53</v>
      </c>
      <c r="E50" s="43"/>
      <c r="F50" s="43"/>
      <c r="G50" s="42" t="s">
        <v>54</v>
      </c>
      <c r="H50" s="43"/>
      <c r="I50" s="43"/>
      <c r="J50" s="43"/>
      <c r="K50" s="43"/>
      <c r="L50" s="4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1"/>
      <c r="B61" s="32"/>
      <c r="C61" s="31"/>
      <c r="D61" s="44" t="s">
        <v>55</v>
      </c>
      <c r="E61" s="34"/>
      <c r="F61" s="115" t="s">
        <v>56</v>
      </c>
      <c r="G61" s="44" t="s">
        <v>55</v>
      </c>
      <c r="H61" s="34"/>
      <c r="I61" s="34"/>
      <c r="J61" s="116" t="s">
        <v>56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1"/>
      <c r="B65" s="32"/>
      <c r="C65" s="31"/>
      <c r="D65" s="42" t="s">
        <v>57</v>
      </c>
      <c r="E65" s="45"/>
      <c r="F65" s="45"/>
      <c r="G65" s="42" t="s">
        <v>58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1"/>
      <c r="B76" s="32"/>
      <c r="C76" s="31"/>
      <c r="D76" s="44" t="s">
        <v>55</v>
      </c>
      <c r="E76" s="34"/>
      <c r="F76" s="115" t="s">
        <v>56</v>
      </c>
      <c r="G76" s="44" t="s">
        <v>55</v>
      </c>
      <c r="H76" s="34"/>
      <c r="I76" s="34"/>
      <c r="J76" s="116" t="s">
        <v>56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>
      <c r="A82" s="31"/>
      <c r="B82" s="32"/>
      <c r="C82" s="21" t="s">
        <v>139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14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>
      <c r="A85" s="31"/>
      <c r="B85" s="32"/>
      <c r="C85" s="31"/>
      <c r="D85" s="31"/>
      <c r="E85" s="377" t="str">
        <f>E7</f>
        <v>Integrované městské centrum TILIA -Zm.L. -dod.č.6</v>
      </c>
      <c r="F85" s="378"/>
      <c r="G85" s="378"/>
      <c r="H85" s="378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20"/>
      <c r="C86" s="26" t="s">
        <v>133</v>
      </c>
      <c r="L86" s="20"/>
    </row>
    <row r="87" spans="1:31" s="1" customFormat="1" ht="16.5" customHeight="1">
      <c r="B87" s="20"/>
      <c r="E87" s="377" t="s">
        <v>134</v>
      </c>
      <c r="F87" s="343"/>
      <c r="G87" s="343"/>
      <c r="H87" s="343"/>
      <c r="L87" s="20"/>
    </row>
    <row r="88" spans="1:31" s="1" customFormat="1" ht="12" customHeight="1">
      <c r="B88" s="20"/>
      <c r="C88" s="26" t="s">
        <v>135</v>
      </c>
      <c r="L88" s="20"/>
    </row>
    <row r="89" spans="1:31" s="2" customFormat="1" ht="16.5" customHeight="1">
      <c r="A89" s="31"/>
      <c r="B89" s="32"/>
      <c r="C89" s="31"/>
      <c r="D89" s="31"/>
      <c r="E89" s="379" t="s">
        <v>223</v>
      </c>
      <c r="F89" s="376"/>
      <c r="G89" s="376"/>
      <c r="H89" s="376"/>
      <c r="I89" s="31"/>
      <c r="J89" s="31"/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225</v>
      </c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1"/>
      <c r="D91" s="31"/>
      <c r="E91" s="340" t="str">
        <f>E13</f>
        <v>29.8 - Zábradlí Z16</v>
      </c>
      <c r="F91" s="376"/>
      <c r="G91" s="376"/>
      <c r="H91" s="376"/>
      <c r="I91" s="31"/>
      <c r="J91" s="31"/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18</v>
      </c>
      <c r="D93" s="31"/>
      <c r="E93" s="31"/>
      <c r="F93" s="24" t="str">
        <f>F16</f>
        <v>Rychnov u Jablonce nad Nisou</v>
      </c>
      <c r="G93" s="31"/>
      <c r="H93" s="31"/>
      <c r="I93" s="26" t="s">
        <v>20</v>
      </c>
      <c r="J93" s="54">
        <f>IF(J16="","",J16)</f>
        <v>45173</v>
      </c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5" customHeight="1">
      <c r="A94" s="31"/>
      <c r="B94" s="32"/>
      <c r="C94" s="31"/>
      <c r="D94" s="31"/>
      <c r="E94" s="31"/>
      <c r="F94" s="31"/>
      <c r="G94" s="31"/>
      <c r="H94" s="31"/>
      <c r="I94" s="31"/>
      <c r="J94" s="31"/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2" customHeight="1">
      <c r="A95" s="31"/>
      <c r="B95" s="32"/>
      <c r="C95" s="26" t="s">
        <v>21</v>
      </c>
      <c r="D95" s="31"/>
      <c r="E95" s="31"/>
      <c r="F95" s="24" t="str">
        <f>E19</f>
        <v>Město Rychnov u Jablonce nad Nisou</v>
      </c>
      <c r="G95" s="31"/>
      <c r="H95" s="31"/>
      <c r="I95" s="26" t="s">
        <v>31</v>
      </c>
      <c r="J95" s="27" t="str">
        <f>E25</f>
        <v>DESIGM 4</v>
      </c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5.7" customHeight="1">
      <c r="A96" s="31"/>
      <c r="B96" s="32"/>
      <c r="C96" s="26" t="s">
        <v>27</v>
      </c>
      <c r="D96" s="31"/>
      <c r="E96" s="31"/>
      <c r="F96" s="24" t="str">
        <f>IF(E22="","",E22)</f>
        <v>CL-EVANS s.r.o., Bulharská 1557, Česká Lípa</v>
      </c>
      <c r="G96" s="31"/>
      <c r="H96" s="31"/>
      <c r="I96" s="26" t="s">
        <v>35</v>
      </c>
      <c r="J96" s="27" t="str">
        <f>E28</f>
        <v>Radek Ulbricht, CL-EVANS s.r.o.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4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17" t="s">
        <v>140</v>
      </c>
      <c r="D98" s="99"/>
      <c r="E98" s="99"/>
      <c r="F98" s="99"/>
      <c r="G98" s="99"/>
      <c r="H98" s="99"/>
      <c r="I98" s="99"/>
      <c r="J98" s="118" t="s">
        <v>141</v>
      </c>
      <c r="K98" s="99"/>
      <c r="L98" s="4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9" customHeight="1">
      <c r="A100" s="31"/>
      <c r="B100" s="32"/>
      <c r="C100" s="119" t="s">
        <v>142</v>
      </c>
      <c r="D100" s="31"/>
      <c r="E100" s="31"/>
      <c r="F100" s="31"/>
      <c r="G100" s="31"/>
      <c r="H100" s="31"/>
      <c r="I100" s="31"/>
      <c r="J100" s="70">
        <f>J130</f>
        <v>62276.53</v>
      </c>
      <c r="K100" s="31"/>
      <c r="L100" s="4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7" t="s">
        <v>143</v>
      </c>
    </row>
    <row r="101" spans="1:47" s="9" customFormat="1" ht="24.95" customHeight="1">
      <c r="B101" s="120"/>
      <c r="D101" s="121" t="s">
        <v>236</v>
      </c>
      <c r="E101" s="122"/>
      <c r="F101" s="122"/>
      <c r="G101" s="122"/>
      <c r="H101" s="122"/>
      <c r="I101" s="122"/>
      <c r="J101" s="123">
        <f>J131</f>
        <v>59215</v>
      </c>
      <c r="L101" s="120"/>
    </row>
    <row r="102" spans="1:47" s="9" customFormat="1" ht="24.95" customHeight="1">
      <c r="B102" s="120"/>
      <c r="D102" s="121" t="s">
        <v>237</v>
      </c>
      <c r="E102" s="122"/>
      <c r="F102" s="122"/>
      <c r="G102" s="122"/>
      <c r="H102" s="122"/>
      <c r="I102" s="122"/>
      <c r="J102" s="123">
        <f>J140</f>
        <v>3061.53</v>
      </c>
      <c r="L102" s="120"/>
    </row>
    <row r="103" spans="1:47" s="2" customFormat="1" ht="21.75" customHeight="1">
      <c r="A103" s="31"/>
      <c r="B103" s="32"/>
      <c r="C103" s="31"/>
      <c r="D103" s="31"/>
      <c r="E103" s="31"/>
      <c r="F103" s="31"/>
      <c r="G103" s="31"/>
      <c r="H103" s="31"/>
      <c r="I103" s="31"/>
      <c r="J103" s="31"/>
      <c r="K103" s="31"/>
      <c r="L103" s="4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47" s="2" customFormat="1" ht="6.95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47" s="2" customFormat="1" ht="29.25" customHeight="1">
      <c r="A105" s="31"/>
      <c r="B105" s="32"/>
      <c r="C105" s="119" t="s">
        <v>147</v>
      </c>
      <c r="D105" s="31"/>
      <c r="E105" s="31"/>
      <c r="F105" s="31"/>
      <c r="G105" s="31"/>
      <c r="H105" s="31"/>
      <c r="I105" s="31"/>
      <c r="J105" s="128">
        <v>0</v>
      </c>
      <c r="K105" s="31"/>
      <c r="L105" s="41"/>
      <c r="N105" s="129" t="s">
        <v>44</v>
      </c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47" s="2" customFormat="1" ht="18" customHeight="1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47" s="2" customFormat="1" ht="29.25" customHeight="1">
      <c r="A107" s="31"/>
      <c r="B107" s="32"/>
      <c r="C107" s="98" t="s">
        <v>131</v>
      </c>
      <c r="D107" s="99"/>
      <c r="E107" s="99"/>
      <c r="F107" s="99"/>
      <c r="G107" s="99"/>
      <c r="H107" s="99"/>
      <c r="I107" s="99"/>
      <c r="J107" s="100">
        <f>ROUND(J100+J105,2)</f>
        <v>62276.53</v>
      </c>
      <c r="K107" s="99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47" s="2" customFormat="1" ht="6.95" customHeight="1">
      <c r="A108" s="31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12" spans="1:47" s="2" customFormat="1" ht="6.95" customHeight="1">
      <c r="A112" s="31"/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24.95" customHeight="1">
      <c r="A113" s="31"/>
      <c r="B113" s="32"/>
      <c r="C113" s="21" t="s">
        <v>148</v>
      </c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6.95" customHeight="1">
      <c r="A114" s="31"/>
      <c r="B114" s="32"/>
      <c r="C114" s="31"/>
      <c r="D114" s="31"/>
      <c r="E114" s="31"/>
      <c r="F114" s="31"/>
      <c r="G114" s="31"/>
      <c r="H114" s="31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12" customHeight="1">
      <c r="A115" s="31"/>
      <c r="B115" s="32"/>
      <c r="C115" s="26" t="s">
        <v>14</v>
      </c>
      <c r="D115" s="31"/>
      <c r="E115" s="31"/>
      <c r="F115" s="31"/>
      <c r="G115" s="31"/>
      <c r="H115" s="31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16.5" customHeight="1">
      <c r="A116" s="31"/>
      <c r="B116" s="32"/>
      <c r="C116" s="31"/>
      <c r="D116" s="31"/>
      <c r="E116" s="377" t="str">
        <f>E7</f>
        <v>Integrované městské centrum TILIA -Zm.L. -dod.č.6</v>
      </c>
      <c r="F116" s="378"/>
      <c r="G116" s="378"/>
      <c r="H116" s="378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1" customFormat="1" ht="12" customHeight="1">
      <c r="B117" s="20"/>
      <c r="C117" s="26" t="s">
        <v>133</v>
      </c>
      <c r="L117" s="20"/>
    </row>
    <row r="118" spans="1:31" s="1" customFormat="1" ht="16.5" customHeight="1">
      <c r="B118" s="20"/>
      <c r="E118" s="377" t="s">
        <v>134</v>
      </c>
      <c r="F118" s="343"/>
      <c r="G118" s="343"/>
      <c r="H118" s="343"/>
      <c r="L118" s="20"/>
    </row>
    <row r="119" spans="1:31" s="1" customFormat="1" ht="12" customHeight="1">
      <c r="B119" s="20"/>
      <c r="C119" s="26" t="s">
        <v>135</v>
      </c>
      <c r="L119" s="20"/>
    </row>
    <row r="120" spans="1:31" s="2" customFormat="1" ht="16.5" customHeight="1">
      <c r="A120" s="31"/>
      <c r="B120" s="32"/>
      <c r="C120" s="31"/>
      <c r="D120" s="31"/>
      <c r="E120" s="379" t="s">
        <v>223</v>
      </c>
      <c r="F120" s="376"/>
      <c r="G120" s="376"/>
      <c r="H120" s="376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2" customHeight="1">
      <c r="A121" s="31"/>
      <c r="B121" s="32"/>
      <c r="C121" s="26" t="s">
        <v>225</v>
      </c>
      <c r="D121" s="31"/>
      <c r="E121" s="31"/>
      <c r="F121" s="31"/>
      <c r="G121" s="31"/>
      <c r="H121" s="31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6.5" customHeight="1">
      <c r="A122" s="31"/>
      <c r="B122" s="32"/>
      <c r="C122" s="31"/>
      <c r="D122" s="31"/>
      <c r="E122" s="340" t="str">
        <f>E13</f>
        <v>29.8 - Zábradlí Z16</v>
      </c>
      <c r="F122" s="376"/>
      <c r="G122" s="376"/>
      <c r="H122" s="376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6.9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2" customHeight="1">
      <c r="A124" s="31"/>
      <c r="B124" s="32"/>
      <c r="C124" s="26" t="s">
        <v>18</v>
      </c>
      <c r="D124" s="31"/>
      <c r="E124" s="31"/>
      <c r="F124" s="24" t="str">
        <f>F16</f>
        <v>Rychnov u Jablonce nad Nisou</v>
      </c>
      <c r="G124" s="31"/>
      <c r="H124" s="31"/>
      <c r="I124" s="26" t="s">
        <v>20</v>
      </c>
      <c r="J124" s="54">
        <f>IF(J16="","",J16)</f>
        <v>45173</v>
      </c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6.95" customHeight="1">
      <c r="A125" s="31"/>
      <c r="B125" s="32"/>
      <c r="C125" s="31"/>
      <c r="D125" s="31"/>
      <c r="E125" s="31"/>
      <c r="F125" s="31"/>
      <c r="G125" s="31"/>
      <c r="H125" s="31"/>
      <c r="I125" s="31"/>
      <c r="J125" s="31"/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2" customHeight="1">
      <c r="A126" s="31"/>
      <c r="B126" s="32"/>
      <c r="C126" s="26" t="s">
        <v>21</v>
      </c>
      <c r="D126" s="31"/>
      <c r="E126" s="31"/>
      <c r="F126" s="24" t="str">
        <f>E19</f>
        <v>Město Rychnov u Jablonce nad Nisou</v>
      </c>
      <c r="G126" s="31"/>
      <c r="H126" s="31"/>
      <c r="I126" s="26" t="s">
        <v>31</v>
      </c>
      <c r="J126" s="27" t="str">
        <f>E25</f>
        <v>DESIGM 4</v>
      </c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25.7" customHeight="1">
      <c r="A127" s="31"/>
      <c r="B127" s="32"/>
      <c r="C127" s="26" t="s">
        <v>27</v>
      </c>
      <c r="D127" s="31"/>
      <c r="E127" s="31"/>
      <c r="F127" s="24" t="str">
        <f>IF(E22="","",E22)</f>
        <v>CL-EVANS s.r.o., Bulharská 1557, Česká Lípa</v>
      </c>
      <c r="G127" s="31"/>
      <c r="H127" s="31"/>
      <c r="I127" s="26" t="s">
        <v>35</v>
      </c>
      <c r="J127" s="27" t="str">
        <f>E28</f>
        <v>Radek Ulbricht, CL-EVANS s.r.o.</v>
      </c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0.3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11" customFormat="1" ht="29.25" customHeight="1">
      <c r="A129" s="130"/>
      <c r="B129" s="131"/>
      <c r="C129" s="132" t="s">
        <v>149</v>
      </c>
      <c r="D129" s="133" t="s">
        <v>65</v>
      </c>
      <c r="E129" s="133" t="s">
        <v>61</v>
      </c>
      <c r="F129" s="133" t="s">
        <v>62</v>
      </c>
      <c r="G129" s="133" t="s">
        <v>150</v>
      </c>
      <c r="H129" s="133" t="s">
        <v>151</v>
      </c>
      <c r="I129" s="133" t="s">
        <v>152</v>
      </c>
      <c r="J129" s="133" t="s">
        <v>141</v>
      </c>
      <c r="K129" s="134" t="s">
        <v>153</v>
      </c>
      <c r="L129" s="135"/>
      <c r="M129" s="61" t="s">
        <v>1</v>
      </c>
      <c r="N129" s="62" t="s">
        <v>44</v>
      </c>
      <c r="O129" s="62" t="s">
        <v>154</v>
      </c>
      <c r="P129" s="62" t="s">
        <v>155</v>
      </c>
      <c r="Q129" s="62" t="s">
        <v>156</v>
      </c>
      <c r="R129" s="62" t="s">
        <v>157</v>
      </c>
      <c r="S129" s="62" t="s">
        <v>158</v>
      </c>
      <c r="T129" s="62" t="s">
        <v>159</v>
      </c>
      <c r="U129" s="63" t="s">
        <v>160</v>
      </c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</row>
    <row r="130" spans="1:65" s="2" customFormat="1" ht="22.9" customHeight="1">
      <c r="A130" s="31"/>
      <c r="B130" s="32"/>
      <c r="C130" s="68" t="s">
        <v>161</v>
      </c>
      <c r="D130" s="31"/>
      <c r="E130" s="31"/>
      <c r="F130" s="31"/>
      <c r="G130" s="31"/>
      <c r="H130" s="31"/>
      <c r="I130" s="31"/>
      <c r="J130" s="136">
        <f>BK130</f>
        <v>62276.53</v>
      </c>
      <c r="K130" s="31"/>
      <c r="L130" s="32"/>
      <c r="M130" s="64"/>
      <c r="N130" s="55"/>
      <c r="O130" s="65"/>
      <c r="P130" s="137">
        <f>P131+P140</f>
        <v>0</v>
      </c>
      <c r="Q130" s="65"/>
      <c r="R130" s="137">
        <f>R131+R140</f>
        <v>6.480060000000001E-3</v>
      </c>
      <c r="S130" s="65"/>
      <c r="T130" s="137">
        <f>T131+T140</f>
        <v>0</v>
      </c>
      <c r="U130" s="66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7" t="s">
        <v>79</v>
      </c>
      <c r="AU130" s="17" t="s">
        <v>143</v>
      </c>
      <c r="BK130" s="138">
        <f>BK131+BK140</f>
        <v>62276.53</v>
      </c>
    </row>
    <row r="131" spans="1:65" s="12" customFormat="1" ht="25.9" customHeight="1">
      <c r="B131" s="139"/>
      <c r="D131" s="140" t="s">
        <v>79</v>
      </c>
      <c r="E131" s="141" t="s">
        <v>175</v>
      </c>
      <c r="F131" s="141" t="s">
        <v>176</v>
      </c>
      <c r="J131" s="142">
        <f>BK131</f>
        <v>59215</v>
      </c>
      <c r="L131" s="139"/>
      <c r="M131" s="143"/>
      <c r="N131" s="144"/>
      <c r="O131" s="144"/>
      <c r="P131" s="145">
        <f>SUM(P132:P139)</f>
        <v>0</v>
      </c>
      <c r="Q131" s="144"/>
      <c r="R131" s="145">
        <f>SUM(R132:R139)</f>
        <v>2.6000000000000003E-3</v>
      </c>
      <c r="S131" s="144"/>
      <c r="T131" s="145">
        <f>SUM(T132:T139)</f>
        <v>0</v>
      </c>
      <c r="U131" s="146"/>
      <c r="AR131" s="140" t="s">
        <v>172</v>
      </c>
      <c r="AT131" s="147" t="s">
        <v>79</v>
      </c>
      <c r="AU131" s="147" t="s">
        <v>80</v>
      </c>
      <c r="AY131" s="140" t="s">
        <v>164</v>
      </c>
      <c r="BK131" s="148">
        <f>SUM(BK132:BK139)</f>
        <v>59215</v>
      </c>
    </row>
    <row r="132" spans="1:65" s="2" customFormat="1" ht="24.2" customHeight="1">
      <c r="A132" s="31"/>
      <c r="B132" s="151"/>
      <c r="C132" s="152" t="s">
        <v>87</v>
      </c>
      <c r="D132" s="152" t="s">
        <v>168</v>
      </c>
      <c r="E132" s="153" t="s">
        <v>581</v>
      </c>
      <c r="F132" s="154" t="s">
        <v>582</v>
      </c>
      <c r="G132" s="155" t="s">
        <v>240</v>
      </c>
      <c r="H132" s="156">
        <v>6.5</v>
      </c>
      <c r="I132" s="157">
        <v>1540</v>
      </c>
      <c r="J132" s="157">
        <f>ROUND(I132*H132,2)</f>
        <v>10010</v>
      </c>
      <c r="K132" s="154" t="s">
        <v>1</v>
      </c>
      <c r="L132" s="32"/>
      <c r="M132" s="158" t="s">
        <v>1</v>
      </c>
      <c r="N132" s="159" t="s">
        <v>45</v>
      </c>
      <c r="O132" s="160">
        <v>0</v>
      </c>
      <c r="P132" s="160">
        <f>O132*H132</f>
        <v>0</v>
      </c>
      <c r="Q132" s="160">
        <v>4.0000000000000002E-4</v>
      </c>
      <c r="R132" s="160">
        <f>Q132*H132</f>
        <v>2.6000000000000003E-3</v>
      </c>
      <c r="S132" s="160">
        <v>0</v>
      </c>
      <c r="T132" s="160">
        <f>S132*H132</f>
        <v>0</v>
      </c>
      <c r="U132" s="161" t="s">
        <v>1</v>
      </c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62" t="s">
        <v>172</v>
      </c>
      <c r="AT132" s="162" t="s">
        <v>168</v>
      </c>
      <c r="AU132" s="162" t="s">
        <v>87</v>
      </c>
      <c r="AY132" s="17" t="s">
        <v>164</v>
      </c>
      <c r="BE132" s="163">
        <f>IF(N132="základní",J132,0)</f>
        <v>10010</v>
      </c>
      <c r="BF132" s="163">
        <f>IF(N132="snížená",J132,0)</f>
        <v>0</v>
      </c>
      <c r="BG132" s="163">
        <f>IF(N132="zákl. přenesená",J132,0)</f>
        <v>0</v>
      </c>
      <c r="BH132" s="163">
        <f>IF(N132="sníž. přenesená",J132,0)</f>
        <v>0</v>
      </c>
      <c r="BI132" s="163">
        <f>IF(N132="nulová",J132,0)</f>
        <v>0</v>
      </c>
      <c r="BJ132" s="17" t="s">
        <v>87</v>
      </c>
      <c r="BK132" s="163">
        <f>ROUND(I132*H132,2)</f>
        <v>10010</v>
      </c>
      <c r="BL132" s="17" t="s">
        <v>172</v>
      </c>
      <c r="BM132" s="162" t="s">
        <v>638</v>
      </c>
    </row>
    <row r="133" spans="1:65" s="2" customFormat="1" ht="19.5">
      <c r="A133" s="31"/>
      <c r="B133" s="32"/>
      <c r="C133" s="31"/>
      <c r="D133" s="164" t="s">
        <v>174</v>
      </c>
      <c r="E133" s="31"/>
      <c r="F133" s="165" t="s">
        <v>584</v>
      </c>
      <c r="G133" s="31"/>
      <c r="H133" s="31"/>
      <c r="I133" s="31"/>
      <c r="J133" s="31"/>
      <c r="K133" s="31"/>
      <c r="L133" s="32"/>
      <c r="M133" s="166"/>
      <c r="N133" s="167"/>
      <c r="O133" s="57"/>
      <c r="P133" s="57"/>
      <c r="Q133" s="57"/>
      <c r="R133" s="57"/>
      <c r="S133" s="57"/>
      <c r="T133" s="57"/>
      <c r="U133" s="58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7" t="s">
        <v>174</v>
      </c>
      <c r="AU133" s="17" t="s">
        <v>87</v>
      </c>
    </row>
    <row r="134" spans="1:65" s="13" customFormat="1">
      <c r="B134" s="173"/>
      <c r="D134" s="164" t="s">
        <v>243</v>
      </c>
      <c r="E134" s="174" t="s">
        <v>244</v>
      </c>
      <c r="F134" s="175" t="s">
        <v>639</v>
      </c>
      <c r="H134" s="176">
        <v>6.5</v>
      </c>
      <c r="L134" s="173"/>
      <c r="M134" s="177"/>
      <c r="N134" s="178"/>
      <c r="O134" s="178"/>
      <c r="P134" s="178"/>
      <c r="Q134" s="178"/>
      <c r="R134" s="178"/>
      <c r="S134" s="178"/>
      <c r="T134" s="178"/>
      <c r="U134" s="179"/>
      <c r="AT134" s="174" t="s">
        <v>243</v>
      </c>
      <c r="AU134" s="174" t="s">
        <v>87</v>
      </c>
      <c r="AV134" s="13" t="s">
        <v>89</v>
      </c>
      <c r="AW134" s="13" t="s">
        <v>34</v>
      </c>
      <c r="AX134" s="13" t="s">
        <v>80</v>
      </c>
      <c r="AY134" s="174" t="s">
        <v>164</v>
      </c>
    </row>
    <row r="135" spans="1:65" s="13" customFormat="1">
      <c r="B135" s="173"/>
      <c r="D135" s="164" t="s">
        <v>243</v>
      </c>
      <c r="E135" s="174" t="s">
        <v>246</v>
      </c>
      <c r="F135" s="175" t="s">
        <v>247</v>
      </c>
      <c r="H135" s="176">
        <v>6.5</v>
      </c>
      <c r="L135" s="173"/>
      <c r="M135" s="177"/>
      <c r="N135" s="178"/>
      <c r="O135" s="178"/>
      <c r="P135" s="178"/>
      <c r="Q135" s="178"/>
      <c r="R135" s="178"/>
      <c r="S135" s="178"/>
      <c r="T135" s="178"/>
      <c r="U135" s="179"/>
      <c r="AT135" s="174" t="s">
        <v>243</v>
      </c>
      <c r="AU135" s="174" t="s">
        <v>87</v>
      </c>
      <c r="AV135" s="13" t="s">
        <v>89</v>
      </c>
      <c r="AW135" s="13" t="s">
        <v>34</v>
      </c>
      <c r="AX135" s="13" t="s">
        <v>87</v>
      </c>
      <c r="AY135" s="174" t="s">
        <v>164</v>
      </c>
    </row>
    <row r="136" spans="1:65" s="2" customFormat="1" ht="21.75" customHeight="1">
      <c r="A136" s="31"/>
      <c r="B136" s="151"/>
      <c r="C136" s="180" t="s">
        <v>89</v>
      </c>
      <c r="D136" s="180" t="s">
        <v>240</v>
      </c>
      <c r="E136" s="181" t="s">
        <v>248</v>
      </c>
      <c r="F136" s="182" t="s">
        <v>249</v>
      </c>
      <c r="G136" s="183" t="s">
        <v>240</v>
      </c>
      <c r="H136" s="184">
        <v>6.5</v>
      </c>
      <c r="I136" s="185">
        <v>7570</v>
      </c>
      <c r="J136" s="185">
        <f>ROUND(I136*H136,2)</f>
        <v>49205</v>
      </c>
      <c r="K136" s="182" t="s">
        <v>1</v>
      </c>
      <c r="L136" s="186"/>
      <c r="M136" s="187" t="s">
        <v>1</v>
      </c>
      <c r="N136" s="188" t="s">
        <v>45</v>
      </c>
      <c r="O136" s="160">
        <v>0</v>
      </c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0">
        <f>S136*H136</f>
        <v>0</v>
      </c>
      <c r="U136" s="161" t="s">
        <v>1</v>
      </c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62" t="s">
        <v>250</v>
      </c>
      <c r="AT136" s="162" t="s">
        <v>240</v>
      </c>
      <c r="AU136" s="162" t="s">
        <v>87</v>
      </c>
      <c r="AY136" s="17" t="s">
        <v>164</v>
      </c>
      <c r="BE136" s="163">
        <f>IF(N136="základní",J136,0)</f>
        <v>49205</v>
      </c>
      <c r="BF136" s="163">
        <f>IF(N136="snížená",J136,0)</f>
        <v>0</v>
      </c>
      <c r="BG136" s="163">
        <f>IF(N136="zákl. přenesená",J136,0)</f>
        <v>0</v>
      </c>
      <c r="BH136" s="163">
        <f>IF(N136="sníž. přenesená",J136,0)</f>
        <v>0</v>
      </c>
      <c r="BI136" s="163">
        <f>IF(N136="nulová",J136,0)</f>
        <v>0</v>
      </c>
      <c r="BJ136" s="17" t="s">
        <v>87</v>
      </c>
      <c r="BK136" s="163">
        <f>ROUND(I136*H136,2)</f>
        <v>49205</v>
      </c>
      <c r="BL136" s="17" t="s">
        <v>172</v>
      </c>
      <c r="BM136" s="162" t="s">
        <v>640</v>
      </c>
    </row>
    <row r="137" spans="1:65" s="2" customFormat="1">
      <c r="A137" s="31"/>
      <c r="B137" s="32"/>
      <c r="C137" s="31"/>
      <c r="D137" s="164" t="s">
        <v>174</v>
      </c>
      <c r="E137" s="31"/>
      <c r="F137" s="165" t="s">
        <v>249</v>
      </c>
      <c r="G137" s="31"/>
      <c r="H137" s="31"/>
      <c r="I137" s="31"/>
      <c r="J137" s="31"/>
      <c r="K137" s="31"/>
      <c r="L137" s="32"/>
      <c r="M137" s="166"/>
      <c r="N137" s="167"/>
      <c r="O137" s="57"/>
      <c r="P137" s="57"/>
      <c r="Q137" s="57"/>
      <c r="R137" s="57"/>
      <c r="S137" s="57"/>
      <c r="T137" s="57"/>
      <c r="U137" s="58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T137" s="17" t="s">
        <v>174</v>
      </c>
      <c r="AU137" s="17" t="s">
        <v>87</v>
      </c>
    </row>
    <row r="138" spans="1:65" s="13" customFormat="1">
      <c r="B138" s="173"/>
      <c r="D138" s="164" t="s">
        <v>243</v>
      </c>
      <c r="E138" s="174" t="s">
        <v>353</v>
      </c>
      <c r="F138" s="175" t="s">
        <v>639</v>
      </c>
      <c r="H138" s="176">
        <v>6.5</v>
      </c>
      <c r="L138" s="173"/>
      <c r="M138" s="177"/>
      <c r="N138" s="178"/>
      <c r="O138" s="178"/>
      <c r="P138" s="178"/>
      <c r="Q138" s="178"/>
      <c r="R138" s="178"/>
      <c r="S138" s="178"/>
      <c r="T138" s="178"/>
      <c r="U138" s="179"/>
      <c r="AT138" s="174" t="s">
        <v>243</v>
      </c>
      <c r="AU138" s="174" t="s">
        <v>87</v>
      </c>
      <c r="AV138" s="13" t="s">
        <v>89</v>
      </c>
      <c r="AW138" s="13" t="s">
        <v>34</v>
      </c>
      <c r="AX138" s="13" t="s">
        <v>80</v>
      </c>
      <c r="AY138" s="174" t="s">
        <v>164</v>
      </c>
    </row>
    <row r="139" spans="1:65" s="13" customFormat="1">
      <c r="B139" s="173"/>
      <c r="D139" s="164" t="s">
        <v>243</v>
      </c>
      <c r="E139" s="174" t="s">
        <v>355</v>
      </c>
      <c r="F139" s="175" t="s">
        <v>356</v>
      </c>
      <c r="H139" s="176">
        <v>6.5</v>
      </c>
      <c r="L139" s="173"/>
      <c r="M139" s="177"/>
      <c r="N139" s="178"/>
      <c r="O139" s="178"/>
      <c r="P139" s="178"/>
      <c r="Q139" s="178"/>
      <c r="R139" s="178"/>
      <c r="S139" s="178"/>
      <c r="T139" s="178"/>
      <c r="U139" s="179"/>
      <c r="AT139" s="174" t="s">
        <v>243</v>
      </c>
      <c r="AU139" s="174" t="s">
        <v>87</v>
      </c>
      <c r="AV139" s="13" t="s">
        <v>89</v>
      </c>
      <c r="AW139" s="13" t="s">
        <v>34</v>
      </c>
      <c r="AX139" s="13" t="s">
        <v>87</v>
      </c>
      <c r="AY139" s="174" t="s">
        <v>164</v>
      </c>
    </row>
    <row r="140" spans="1:65" s="12" customFormat="1" ht="25.9" customHeight="1">
      <c r="B140" s="139"/>
      <c r="D140" s="140" t="s">
        <v>79</v>
      </c>
      <c r="E140" s="141" t="s">
        <v>263</v>
      </c>
      <c r="F140" s="141" t="s">
        <v>264</v>
      </c>
      <c r="J140" s="142">
        <f>BK140</f>
        <v>3061.53</v>
      </c>
      <c r="L140" s="139"/>
      <c r="M140" s="143"/>
      <c r="N140" s="144"/>
      <c r="O140" s="144"/>
      <c r="P140" s="145">
        <f>SUM(P141:P180)</f>
        <v>0</v>
      </c>
      <c r="Q140" s="144"/>
      <c r="R140" s="145">
        <f>SUM(R141:R180)</f>
        <v>3.8800600000000003E-3</v>
      </c>
      <c r="S140" s="144"/>
      <c r="T140" s="145">
        <f>SUM(T141:T180)</f>
        <v>0</v>
      </c>
      <c r="U140" s="146"/>
      <c r="AR140" s="140" t="s">
        <v>172</v>
      </c>
      <c r="AT140" s="147" t="s">
        <v>79</v>
      </c>
      <c r="AU140" s="147" t="s">
        <v>80</v>
      </c>
      <c r="AY140" s="140" t="s">
        <v>164</v>
      </c>
      <c r="BK140" s="148">
        <f>SUM(BK141:BK180)</f>
        <v>3061.53</v>
      </c>
    </row>
    <row r="141" spans="1:65" s="2" customFormat="1" ht="24.2" customHeight="1">
      <c r="A141" s="31"/>
      <c r="B141" s="151"/>
      <c r="C141" s="152" t="s">
        <v>99</v>
      </c>
      <c r="D141" s="152" t="s">
        <v>168</v>
      </c>
      <c r="E141" s="153" t="s">
        <v>266</v>
      </c>
      <c r="F141" s="154" t="s">
        <v>267</v>
      </c>
      <c r="G141" s="155" t="s">
        <v>268</v>
      </c>
      <c r="H141" s="156">
        <v>3.5739999999999998</v>
      </c>
      <c r="I141" s="157">
        <v>75.099999999999994</v>
      </c>
      <c r="J141" s="157">
        <f>ROUND(I141*H141,2)</f>
        <v>268.41000000000003</v>
      </c>
      <c r="K141" s="154" t="s">
        <v>1</v>
      </c>
      <c r="L141" s="32"/>
      <c r="M141" s="158" t="s">
        <v>1</v>
      </c>
      <c r="N141" s="159" t="s">
        <v>45</v>
      </c>
      <c r="O141" s="160">
        <v>0</v>
      </c>
      <c r="P141" s="160">
        <f>O141*H141</f>
        <v>0</v>
      </c>
      <c r="Q141" s="160">
        <v>6.9999999999999994E-5</v>
      </c>
      <c r="R141" s="160">
        <f>Q141*H141</f>
        <v>2.5017999999999997E-4</v>
      </c>
      <c r="S141" s="160">
        <v>0</v>
      </c>
      <c r="T141" s="160">
        <f>S141*H141</f>
        <v>0</v>
      </c>
      <c r="U141" s="161" t="s">
        <v>1</v>
      </c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62" t="s">
        <v>172</v>
      </c>
      <c r="AT141" s="162" t="s">
        <v>168</v>
      </c>
      <c r="AU141" s="162" t="s">
        <v>87</v>
      </c>
      <c r="AY141" s="17" t="s">
        <v>164</v>
      </c>
      <c r="BE141" s="163">
        <f>IF(N141="základní",J141,0)</f>
        <v>268.41000000000003</v>
      </c>
      <c r="BF141" s="163">
        <f>IF(N141="snížená",J141,0)</f>
        <v>0</v>
      </c>
      <c r="BG141" s="163">
        <f>IF(N141="zákl. přenesená",J141,0)</f>
        <v>0</v>
      </c>
      <c r="BH141" s="163">
        <f>IF(N141="sníž. přenesená",J141,0)</f>
        <v>0</v>
      </c>
      <c r="BI141" s="163">
        <f>IF(N141="nulová",J141,0)</f>
        <v>0</v>
      </c>
      <c r="BJ141" s="17" t="s">
        <v>87</v>
      </c>
      <c r="BK141" s="163">
        <f>ROUND(I141*H141,2)</f>
        <v>268.41000000000003</v>
      </c>
      <c r="BL141" s="17" t="s">
        <v>172</v>
      </c>
      <c r="BM141" s="162" t="s">
        <v>641</v>
      </c>
    </row>
    <row r="142" spans="1:65" s="2" customFormat="1" ht="19.5">
      <c r="A142" s="31"/>
      <c r="B142" s="32"/>
      <c r="C142" s="31"/>
      <c r="D142" s="164" t="s">
        <v>174</v>
      </c>
      <c r="E142" s="31"/>
      <c r="F142" s="165" t="s">
        <v>270</v>
      </c>
      <c r="G142" s="31"/>
      <c r="H142" s="31"/>
      <c r="I142" s="31"/>
      <c r="J142" s="31"/>
      <c r="K142" s="31"/>
      <c r="L142" s="32"/>
      <c r="M142" s="166"/>
      <c r="N142" s="167"/>
      <c r="O142" s="57"/>
      <c r="P142" s="57"/>
      <c r="Q142" s="57"/>
      <c r="R142" s="57"/>
      <c r="S142" s="57"/>
      <c r="T142" s="57"/>
      <c r="U142" s="58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T142" s="17" t="s">
        <v>174</v>
      </c>
      <c r="AU142" s="17" t="s">
        <v>87</v>
      </c>
    </row>
    <row r="143" spans="1:65" s="13" customFormat="1">
      <c r="B143" s="173"/>
      <c r="D143" s="164" t="s">
        <v>243</v>
      </c>
      <c r="E143" s="174" t="s">
        <v>361</v>
      </c>
      <c r="F143" s="175" t="s">
        <v>642</v>
      </c>
      <c r="H143" s="176">
        <v>2.1890000000000001</v>
      </c>
      <c r="L143" s="173"/>
      <c r="M143" s="177"/>
      <c r="N143" s="178"/>
      <c r="O143" s="178"/>
      <c r="P143" s="178"/>
      <c r="Q143" s="178"/>
      <c r="R143" s="178"/>
      <c r="S143" s="178"/>
      <c r="T143" s="178"/>
      <c r="U143" s="179"/>
      <c r="AT143" s="174" t="s">
        <v>243</v>
      </c>
      <c r="AU143" s="174" t="s">
        <v>87</v>
      </c>
      <c r="AV143" s="13" t="s">
        <v>89</v>
      </c>
      <c r="AW143" s="13" t="s">
        <v>34</v>
      </c>
      <c r="AX143" s="13" t="s">
        <v>80</v>
      </c>
      <c r="AY143" s="174" t="s">
        <v>164</v>
      </c>
    </row>
    <row r="144" spans="1:65" s="13" customFormat="1">
      <c r="B144" s="173"/>
      <c r="D144" s="164" t="s">
        <v>243</v>
      </c>
      <c r="E144" s="174" t="s">
        <v>363</v>
      </c>
      <c r="F144" s="175" t="s">
        <v>643</v>
      </c>
      <c r="H144" s="176">
        <v>1.385</v>
      </c>
      <c r="L144" s="173"/>
      <c r="M144" s="177"/>
      <c r="N144" s="178"/>
      <c r="O144" s="178"/>
      <c r="P144" s="178"/>
      <c r="Q144" s="178"/>
      <c r="R144" s="178"/>
      <c r="S144" s="178"/>
      <c r="T144" s="178"/>
      <c r="U144" s="179"/>
      <c r="AT144" s="174" t="s">
        <v>243</v>
      </c>
      <c r="AU144" s="174" t="s">
        <v>87</v>
      </c>
      <c r="AV144" s="13" t="s">
        <v>89</v>
      </c>
      <c r="AW144" s="13" t="s">
        <v>34</v>
      </c>
      <c r="AX144" s="13" t="s">
        <v>80</v>
      </c>
      <c r="AY144" s="174" t="s">
        <v>164</v>
      </c>
    </row>
    <row r="145" spans="1:65" s="13" customFormat="1">
      <c r="B145" s="173"/>
      <c r="D145" s="164" t="s">
        <v>243</v>
      </c>
      <c r="E145" s="174" t="s">
        <v>623</v>
      </c>
      <c r="F145" s="175" t="s">
        <v>624</v>
      </c>
      <c r="H145" s="176">
        <v>3.5739999999999998</v>
      </c>
      <c r="L145" s="173"/>
      <c r="M145" s="177"/>
      <c r="N145" s="178"/>
      <c r="O145" s="178"/>
      <c r="P145" s="178"/>
      <c r="Q145" s="178"/>
      <c r="R145" s="178"/>
      <c r="S145" s="178"/>
      <c r="T145" s="178"/>
      <c r="U145" s="179"/>
      <c r="AT145" s="174" t="s">
        <v>243</v>
      </c>
      <c r="AU145" s="174" t="s">
        <v>87</v>
      </c>
      <c r="AV145" s="13" t="s">
        <v>89</v>
      </c>
      <c r="AW145" s="13" t="s">
        <v>34</v>
      </c>
      <c r="AX145" s="13" t="s">
        <v>87</v>
      </c>
      <c r="AY145" s="174" t="s">
        <v>164</v>
      </c>
    </row>
    <row r="146" spans="1:65" s="2" customFormat="1" ht="16.5" customHeight="1">
      <c r="A146" s="31"/>
      <c r="B146" s="151"/>
      <c r="C146" s="152" t="s">
        <v>172</v>
      </c>
      <c r="D146" s="152" t="s">
        <v>168</v>
      </c>
      <c r="E146" s="153" t="s">
        <v>279</v>
      </c>
      <c r="F146" s="154" t="s">
        <v>280</v>
      </c>
      <c r="G146" s="155" t="s">
        <v>268</v>
      </c>
      <c r="H146" s="156">
        <v>3.5739999999999998</v>
      </c>
      <c r="I146" s="157">
        <v>5.43</v>
      </c>
      <c r="J146" s="157">
        <f>ROUND(I146*H146,2)</f>
        <v>19.41</v>
      </c>
      <c r="K146" s="154" t="s">
        <v>1</v>
      </c>
      <c r="L146" s="32"/>
      <c r="M146" s="158" t="s">
        <v>1</v>
      </c>
      <c r="N146" s="159" t="s">
        <v>45</v>
      </c>
      <c r="O146" s="160">
        <v>0</v>
      </c>
      <c r="P146" s="160">
        <f>O146*H146</f>
        <v>0</v>
      </c>
      <c r="Q146" s="160">
        <v>0</v>
      </c>
      <c r="R146" s="160">
        <f>Q146*H146</f>
        <v>0</v>
      </c>
      <c r="S146" s="160">
        <v>0</v>
      </c>
      <c r="T146" s="160">
        <f>S146*H146</f>
        <v>0</v>
      </c>
      <c r="U146" s="161" t="s">
        <v>1</v>
      </c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62" t="s">
        <v>172</v>
      </c>
      <c r="AT146" s="162" t="s">
        <v>168</v>
      </c>
      <c r="AU146" s="162" t="s">
        <v>87</v>
      </c>
      <c r="AY146" s="17" t="s">
        <v>164</v>
      </c>
      <c r="BE146" s="163">
        <f>IF(N146="základní",J146,0)</f>
        <v>19.41</v>
      </c>
      <c r="BF146" s="163">
        <f>IF(N146="snížená",J146,0)</f>
        <v>0</v>
      </c>
      <c r="BG146" s="163">
        <f>IF(N146="zákl. přenesená",J146,0)</f>
        <v>0</v>
      </c>
      <c r="BH146" s="163">
        <f>IF(N146="sníž. přenesená",J146,0)</f>
        <v>0</v>
      </c>
      <c r="BI146" s="163">
        <f>IF(N146="nulová",J146,0)</f>
        <v>0</v>
      </c>
      <c r="BJ146" s="17" t="s">
        <v>87</v>
      </c>
      <c r="BK146" s="163">
        <f>ROUND(I146*H146,2)</f>
        <v>19.41</v>
      </c>
      <c r="BL146" s="17" t="s">
        <v>172</v>
      </c>
      <c r="BM146" s="162" t="s">
        <v>644</v>
      </c>
    </row>
    <row r="147" spans="1:65" s="2" customFormat="1" ht="19.5">
      <c r="A147" s="31"/>
      <c r="B147" s="32"/>
      <c r="C147" s="31"/>
      <c r="D147" s="164" t="s">
        <v>174</v>
      </c>
      <c r="E147" s="31"/>
      <c r="F147" s="165" t="s">
        <v>282</v>
      </c>
      <c r="G147" s="31"/>
      <c r="H147" s="31"/>
      <c r="I147" s="31"/>
      <c r="J147" s="31"/>
      <c r="K147" s="31"/>
      <c r="L147" s="32"/>
      <c r="M147" s="166"/>
      <c r="N147" s="167"/>
      <c r="O147" s="57"/>
      <c r="P147" s="57"/>
      <c r="Q147" s="57"/>
      <c r="R147" s="57"/>
      <c r="S147" s="57"/>
      <c r="T147" s="57"/>
      <c r="U147" s="58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T147" s="17" t="s">
        <v>174</v>
      </c>
      <c r="AU147" s="17" t="s">
        <v>87</v>
      </c>
    </row>
    <row r="148" spans="1:65" s="13" customFormat="1">
      <c r="B148" s="173"/>
      <c r="D148" s="164" t="s">
        <v>243</v>
      </c>
      <c r="E148" s="174" t="s">
        <v>259</v>
      </c>
      <c r="F148" s="175" t="s">
        <v>642</v>
      </c>
      <c r="H148" s="176">
        <v>2.1890000000000001</v>
      </c>
      <c r="L148" s="173"/>
      <c r="M148" s="177"/>
      <c r="N148" s="178"/>
      <c r="O148" s="178"/>
      <c r="P148" s="178"/>
      <c r="Q148" s="178"/>
      <c r="R148" s="178"/>
      <c r="S148" s="178"/>
      <c r="T148" s="178"/>
      <c r="U148" s="179"/>
      <c r="AT148" s="174" t="s">
        <v>243</v>
      </c>
      <c r="AU148" s="174" t="s">
        <v>87</v>
      </c>
      <c r="AV148" s="13" t="s">
        <v>89</v>
      </c>
      <c r="AW148" s="13" t="s">
        <v>34</v>
      </c>
      <c r="AX148" s="13" t="s">
        <v>80</v>
      </c>
      <c r="AY148" s="174" t="s">
        <v>164</v>
      </c>
    </row>
    <row r="149" spans="1:65" s="13" customFormat="1">
      <c r="B149" s="173"/>
      <c r="D149" s="164" t="s">
        <v>243</v>
      </c>
      <c r="E149" s="174" t="s">
        <v>261</v>
      </c>
      <c r="F149" s="175" t="s">
        <v>643</v>
      </c>
      <c r="H149" s="176">
        <v>1.385</v>
      </c>
      <c r="L149" s="173"/>
      <c r="M149" s="177"/>
      <c r="N149" s="178"/>
      <c r="O149" s="178"/>
      <c r="P149" s="178"/>
      <c r="Q149" s="178"/>
      <c r="R149" s="178"/>
      <c r="S149" s="178"/>
      <c r="T149" s="178"/>
      <c r="U149" s="179"/>
      <c r="AT149" s="174" t="s">
        <v>243</v>
      </c>
      <c r="AU149" s="174" t="s">
        <v>87</v>
      </c>
      <c r="AV149" s="13" t="s">
        <v>89</v>
      </c>
      <c r="AW149" s="13" t="s">
        <v>34</v>
      </c>
      <c r="AX149" s="13" t="s">
        <v>80</v>
      </c>
      <c r="AY149" s="174" t="s">
        <v>164</v>
      </c>
    </row>
    <row r="150" spans="1:65" s="13" customFormat="1">
      <c r="B150" s="173"/>
      <c r="D150" s="164" t="s">
        <v>243</v>
      </c>
      <c r="E150" s="174" t="s">
        <v>575</v>
      </c>
      <c r="F150" s="175" t="s">
        <v>645</v>
      </c>
      <c r="H150" s="176">
        <v>3.5739999999999998</v>
      </c>
      <c r="L150" s="173"/>
      <c r="M150" s="177"/>
      <c r="N150" s="178"/>
      <c r="O150" s="178"/>
      <c r="P150" s="178"/>
      <c r="Q150" s="178"/>
      <c r="R150" s="178"/>
      <c r="S150" s="178"/>
      <c r="T150" s="178"/>
      <c r="U150" s="179"/>
      <c r="AT150" s="174" t="s">
        <v>243</v>
      </c>
      <c r="AU150" s="174" t="s">
        <v>87</v>
      </c>
      <c r="AV150" s="13" t="s">
        <v>89</v>
      </c>
      <c r="AW150" s="13" t="s">
        <v>34</v>
      </c>
      <c r="AX150" s="13" t="s">
        <v>87</v>
      </c>
      <c r="AY150" s="174" t="s">
        <v>164</v>
      </c>
    </row>
    <row r="151" spans="1:65" s="2" customFormat="1" ht="24.2" customHeight="1">
      <c r="A151" s="31"/>
      <c r="B151" s="151"/>
      <c r="C151" s="152" t="s">
        <v>265</v>
      </c>
      <c r="D151" s="152" t="s">
        <v>168</v>
      </c>
      <c r="E151" s="153" t="s">
        <v>287</v>
      </c>
      <c r="F151" s="154" t="s">
        <v>288</v>
      </c>
      <c r="G151" s="155" t="s">
        <v>268</v>
      </c>
      <c r="H151" s="156">
        <v>3.5739999999999998</v>
      </c>
      <c r="I151" s="157">
        <v>115</v>
      </c>
      <c r="J151" s="157">
        <f>ROUND(I151*H151,2)</f>
        <v>411.01</v>
      </c>
      <c r="K151" s="154" t="s">
        <v>1</v>
      </c>
      <c r="L151" s="32"/>
      <c r="M151" s="158" t="s">
        <v>1</v>
      </c>
      <c r="N151" s="159" t="s">
        <v>45</v>
      </c>
      <c r="O151" s="160">
        <v>0</v>
      </c>
      <c r="P151" s="160">
        <f>O151*H151</f>
        <v>0</v>
      </c>
      <c r="Q151" s="160">
        <v>0</v>
      </c>
      <c r="R151" s="160">
        <f>Q151*H151</f>
        <v>0</v>
      </c>
      <c r="S151" s="160">
        <v>0</v>
      </c>
      <c r="T151" s="160">
        <f>S151*H151</f>
        <v>0</v>
      </c>
      <c r="U151" s="161" t="s">
        <v>1</v>
      </c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62" t="s">
        <v>172</v>
      </c>
      <c r="AT151" s="162" t="s">
        <v>168</v>
      </c>
      <c r="AU151" s="162" t="s">
        <v>87</v>
      </c>
      <c r="AY151" s="17" t="s">
        <v>164</v>
      </c>
      <c r="BE151" s="163">
        <f>IF(N151="základní",J151,0)</f>
        <v>411.01</v>
      </c>
      <c r="BF151" s="163">
        <f>IF(N151="snížená",J151,0)</f>
        <v>0</v>
      </c>
      <c r="BG151" s="163">
        <f>IF(N151="zákl. přenesená",J151,0)</f>
        <v>0</v>
      </c>
      <c r="BH151" s="163">
        <f>IF(N151="sníž. přenesená",J151,0)</f>
        <v>0</v>
      </c>
      <c r="BI151" s="163">
        <f>IF(N151="nulová",J151,0)</f>
        <v>0</v>
      </c>
      <c r="BJ151" s="17" t="s">
        <v>87</v>
      </c>
      <c r="BK151" s="163">
        <f>ROUND(I151*H151,2)</f>
        <v>411.01</v>
      </c>
      <c r="BL151" s="17" t="s">
        <v>172</v>
      </c>
      <c r="BM151" s="162" t="s">
        <v>646</v>
      </c>
    </row>
    <row r="152" spans="1:65" s="2" customFormat="1" ht="19.5">
      <c r="A152" s="31"/>
      <c r="B152" s="32"/>
      <c r="C152" s="31"/>
      <c r="D152" s="164" t="s">
        <v>174</v>
      </c>
      <c r="E152" s="31"/>
      <c r="F152" s="165" t="s">
        <v>290</v>
      </c>
      <c r="G152" s="31"/>
      <c r="H152" s="31"/>
      <c r="I152" s="31"/>
      <c r="J152" s="31"/>
      <c r="K152" s="31"/>
      <c r="L152" s="32"/>
      <c r="M152" s="166"/>
      <c r="N152" s="167"/>
      <c r="O152" s="57"/>
      <c r="P152" s="57"/>
      <c r="Q152" s="57"/>
      <c r="R152" s="57"/>
      <c r="S152" s="57"/>
      <c r="T152" s="57"/>
      <c r="U152" s="58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T152" s="17" t="s">
        <v>174</v>
      </c>
      <c r="AU152" s="17" t="s">
        <v>87</v>
      </c>
    </row>
    <row r="153" spans="1:65" s="13" customFormat="1">
      <c r="B153" s="173"/>
      <c r="D153" s="164" t="s">
        <v>243</v>
      </c>
      <c r="E153" s="174" t="s">
        <v>271</v>
      </c>
      <c r="F153" s="175" t="s">
        <v>642</v>
      </c>
      <c r="H153" s="176">
        <v>2.1890000000000001</v>
      </c>
      <c r="L153" s="173"/>
      <c r="M153" s="177"/>
      <c r="N153" s="178"/>
      <c r="O153" s="178"/>
      <c r="P153" s="178"/>
      <c r="Q153" s="178"/>
      <c r="R153" s="178"/>
      <c r="S153" s="178"/>
      <c r="T153" s="178"/>
      <c r="U153" s="179"/>
      <c r="AT153" s="174" t="s">
        <v>243</v>
      </c>
      <c r="AU153" s="174" t="s">
        <v>87</v>
      </c>
      <c r="AV153" s="13" t="s">
        <v>89</v>
      </c>
      <c r="AW153" s="13" t="s">
        <v>34</v>
      </c>
      <c r="AX153" s="13" t="s">
        <v>80</v>
      </c>
      <c r="AY153" s="174" t="s">
        <v>164</v>
      </c>
    </row>
    <row r="154" spans="1:65" s="13" customFormat="1">
      <c r="B154" s="173"/>
      <c r="D154" s="164" t="s">
        <v>243</v>
      </c>
      <c r="E154" s="174" t="s">
        <v>211</v>
      </c>
      <c r="F154" s="175" t="s">
        <v>643</v>
      </c>
      <c r="H154" s="176">
        <v>1.385</v>
      </c>
      <c r="L154" s="173"/>
      <c r="M154" s="177"/>
      <c r="N154" s="178"/>
      <c r="O154" s="178"/>
      <c r="P154" s="178"/>
      <c r="Q154" s="178"/>
      <c r="R154" s="178"/>
      <c r="S154" s="178"/>
      <c r="T154" s="178"/>
      <c r="U154" s="179"/>
      <c r="AT154" s="174" t="s">
        <v>243</v>
      </c>
      <c r="AU154" s="174" t="s">
        <v>87</v>
      </c>
      <c r="AV154" s="13" t="s">
        <v>89</v>
      </c>
      <c r="AW154" s="13" t="s">
        <v>34</v>
      </c>
      <c r="AX154" s="13" t="s">
        <v>80</v>
      </c>
      <c r="AY154" s="174" t="s">
        <v>164</v>
      </c>
    </row>
    <row r="155" spans="1:65" s="13" customFormat="1">
      <c r="B155" s="173"/>
      <c r="D155" s="164" t="s">
        <v>243</v>
      </c>
      <c r="E155" s="174" t="s">
        <v>213</v>
      </c>
      <c r="F155" s="175" t="s">
        <v>647</v>
      </c>
      <c r="H155" s="176">
        <v>3.5739999999999998</v>
      </c>
      <c r="L155" s="173"/>
      <c r="M155" s="177"/>
      <c r="N155" s="178"/>
      <c r="O155" s="178"/>
      <c r="P155" s="178"/>
      <c r="Q155" s="178"/>
      <c r="R155" s="178"/>
      <c r="S155" s="178"/>
      <c r="T155" s="178"/>
      <c r="U155" s="179"/>
      <c r="AT155" s="174" t="s">
        <v>243</v>
      </c>
      <c r="AU155" s="174" t="s">
        <v>87</v>
      </c>
      <c r="AV155" s="13" t="s">
        <v>89</v>
      </c>
      <c r="AW155" s="13" t="s">
        <v>34</v>
      </c>
      <c r="AX155" s="13" t="s">
        <v>87</v>
      </c>
      <c r="AY155" s="174" t="s">
        <v>164</v>
      </c>
    </row>
    <row r="156" spans="1:65" s="2" customFormat="1" ht="24.2" customHeight="1">
      <c r="A156" s="31"/>
      <c r="B156" s="151"/>
      <c r="C156" s="152" t="s">
        <v>278</v>
      </c>
      <c r="D156" s="152" t="s">
        <v>168</v>
      </c>
      <c r="E156" s="153" t="s">
        <v>294</v>
      </c>
      <c r="F156" s="154" t="s">
        <v>295</v>
      </c>
      <c r="G156" s="155" t="s">
        <v>268</v>
      </c>
      <c r="H156" s="156">
        <v>3.5739999999999998</v>
      </c>
      <c r="I156" s="157">
        <v>106</v>
      </c>
      <c r="J156" s="157">
        <f>ROUND(I156*H156,2)</f>
        <v>378.84</v>
      </c>
      <c r="K156" s="154" t="s">
        <v>1</v>
      </c>
      <c r="L156" s="32"/>
      <c r="M156" s="158" t="s">
        <v>1</v>
      </c>
      <c r="N156" s="159" t="s">
        <v>45</v>
      </c>
      <c r="O156" s="160">
        <v>0</v>
      </c>
      <c r="P156" s="160">
        <f>O156*H156</f>
        <v>0</v>
      </c>
      <c r="Q156" s="160">
        <v>0</v>
      </c>
      <c r="R156" s="160">
        <f>Q156*H156</f>
        <v>0</v>
      </c>
      <c r="S156" s="160">
        <v>0</v>
      </c>
      <c r="T156" s="160">
        <f>S156*H156</f>
        <v>0</v>
      </c>
      <c r="U156" s="161" t="s">
        <v>1</v>
      </c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62" t="s">
        <v>172</v>
      </c>
      <c r="AT156" s="162" t="s">
        <v>168</v>
      </c>
      <c r="AU156" s="162" t="s">
        <v>87</v>
      </c>
      <c r="AY156" s="17" t="s">
        <v>164</v>
      </c>
      <c r="BE156" s="163">
        <f>IF(N156="základní",J156,0)</f>
        <v>378.84</v>
      </c>
      <c r="BF156" s="163">
        <f>IF(N156="snížená",J156,0)</f>
        <v>0</v>
      </c>
      <c r="BG156" s="163">
        <f>IF(N156="zákl. přenesená",J156,0)</f>
        <v>0</v>
      </c>
      <c r="BH156" s="163">
        <f>IF(N156="sníž. přenesená",J156,0)</f>
        <v>0</v>
      </c>
      <c r="BI156" s="163">
        <f>IF(N156="nulová",J156,0)</f>
        <v>0</v>
      </c>
      <c r="BJ156" s="17" t="s">
        <v>87</v>
      </c>
      <c r="BK156" s="163">
        <f>ROUND(I156*H156,2)</f>
        <v>378.84</v>
      </c>
      <c r="BL156" s="17" t="s">
        <v>172</v>
      </c>
      <c r="BM156" s="162" t="s">
        <v>648</v>
      </c>
    </row>
    <row r="157" spans="1:65" s="2" customFormat="1" ht="19.5">
      <c r="A157" s="31"/>
      <c r="B157" s="32"/>
      <c r="C157" s="31"/>
      <c r="D157" s="164" t="s">
        <v>174</v>
      </c>
      <c r="E157" s="31"/>
      <c r="F157" s="165" t="s">
        <v>297</v>
      </c>
      <c r="G157" s="31"/>
      <c r="H157" s="31"/>
      <c r="I157" s="31"/>
      <c r="J157" s="31"/>
      <c r="K157" s="31"/>
      <c r="L157" s="32"/>
      <c r="M157" s="166"/>
      <c r="N157" s="167"/>
      <c r="O157" s="57"/>
      <c r="P157" s="57"/>
      <c r="Q157" s="57"/>
      <c r="R157" s="57"/>
      <c r="S157" s="57"/>
      <c r="T157" s="57"/>
      <c r="U157" s="58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T157" s="17" t="s">
        <v>174</v>
      </c>
      <c r="AU157" s="17" t="s">
        <v>87</v>
      </c>
    </row>
    <row r="158" spans="1:65" s="13" customFormat="1">
      <c r="B158" s="173"/>
      <c r="D158" s="164" t="s">
        <v>243</v>
      </c>
      <c r="E158" s="174" t="s">
        <v>283</v>
      </c>
      <c r="F158" s="175" t="s">
        <v>642</v>
      </c>
      <c r="H158" s="176">
        <v>2.1890000000000001</v>
      </c>
      <c r="L158" s="173"/>
      <c r="M158" s="177"/>
      <c r="N158" s="178"/>
      <c r="O158" s="178"/>
      <c r="P158" s="178"/>
      <c r="Q158" s="178"/>
      <c r="R158" s="178"/>
      <c r="S158" s="178"/>
      <c r="T158" s="178"/>
      <c r="U158" s="179"/>
      <c r="AT158" s="174" t="s">
        <v>243</v>
      </c>
      <c r="AU158" s="174" t="s">
        <v>87</v>
      </c>
      <c r="AV158" s="13" t="s">
        <v>89</v>
      </c>
      <c r="AW158" s="13" t="s">
        <v>34</v>
      </c>
      <c r="AX158" s="13" t="s">
        <v>80</v>
      </c>
      <c r="AY158" s="174" t="s">
        <v>164</v>
      </c>
    </row>
    <row r="159" spans="1:65" s="13" customFormat="1">
      <c r="B159" s="173"/>
      <c r="D159" s="164" t="s">
        <v>243</v>
      </c>
      <c r="E159" s="174" t="s">
        <v>217</v>
      </c>
      <c r="F159" s="175" t="s">
        <v>643</v>
      </c>
      <c r="H159" s="176">
        <v>1.385</v>
      </c>
      <c r="L159" s="173"/>
      <c r="M159" s="177"/>
      <c r="N159" s="178"/>
      <c r="O159" s="178"/>
      <c r="P159" s="178"/>
      <c r="Q159" s="178"/>
      <c r="R159" s="178"/>
      <c r="S159" s="178"/>
      <c r="T159" s="178"/>
      <c r="U159" s="179"/>
      <c r="AT159" s="174" t="s">
        <v>243</v>
      </c>
      <c r="AU159" s="174" t="s">
        <v>87</v>
      </c>
      <c r="AV159" s="13" t="s">
        <v>89</v>
      </c>
      <c r="AW159" s="13" t="s">
        <v>34</v>
      </c>
      <c r="AX159" s="13" t="s">
        <v>80</v>
      </c>
      <c r="AY159" s="174" t="s">
        <v>164</v>
      </c>
    </row>
    <row r="160" spans="1:65" s="13" customFormat="1">
      <c r="B160" s="173"/>
      <c r="D160" s="164" t="s">
        <v>243</v>
      </c>
      <c r="E160" s="174" t="s">
        <v>218</v>
      </c>
      <c r="F160" s="175" t="s">
        <v>649</v>
      </c>
      <c r="H160" s="176">
        <v>3.5739999999999998</v>
      </c>
      <c r="L160" s="173"/>
      <c r="M160" s="177"/>
      <c r="N160" s="178"/>
      <c r="O160" s="178"/>
      <c r="P160" s="178"/>
      <c r="Q160" s="178"/>
      <c r="R160" s="178"/>
      <c r="S160" s="178"/>
      <c r="T160" s="178"/>
      <c r="U160" s="179"/>
      <c r="AT160" s="174" t="s">
        <v>243</v>
      </c>
      <c r="AU160" s="174" t="s">
        <v>87</v>
      </c>
      <c r="AV160" s="13" t="s">
        <v>89</v>
      </c>
      <c r="AW160" s="13" t="s">
        <v>34</v>
      </c>
      <c r="AX160" s="13" t="s">
        <v>87</v>
      </c>
      <c r="AY160" s="174" t="s">
        <v>164</v>
      </c>
    </row>
    <row r="161" spans="1:65" s="2" customFormat="1" ht="24.2" customHeight="1">
      <c r="A161" s="31"/>
      <c r="B161" s="151"/>
      <c r="C161" s="180" t="s">
        <v>286</v>
      </c>
      <c r="D161" s="180" t="s">
        <v>240</v>
      </c>
      <c r="E161" s="181" t="s">
        <v>302</v>
      </c>
      <c r="F161" s="182" t="s">
        <v>303</v>
      </c>
      <c r="G161" s="183" t="s">
        <v>304</v>
      </c>
      <c r="H161" s="184">
        <v>1.0669999999999999</v>
      </c>
      <c r="I161" s="185">
        <v>534</v>
      </c>
      <c r="J161" s="185">
        <f>ROUND(I161*H161,2)</f>
        <v>569.78</v>
      </c>
      <c r="K161" s="182" t="s">
        <v>1</v>
      </c>
      <c r="L161" s="186"/>
      <c r="M161" s="187" t="s">
        <v>1</v>
      </c>
      <c r="N161" s="188" t="s">
        <v>45</v>
      </c>
      <c r="O161" s="160">
        <v>0</v>
      </c>
      <c r="P161" s="160">
        <f>O161*H161</f>
        <v>0</v>
      </c>
      <c r="Q161" s="160">
        <v>1E-3</v>
      </c>
      <c r="R161" s="160">
        <f>Q161*H161</f>
        <v>1.067E-3</v>
      </c>
      <c r="S161" s="160">
        <v>0</v>
      </c>
      <c r="T161" s="160">
        <f>S161*H161</f>
        <v>0</v>
      </c>
      <c r="U161" s="161" t="s">
        <v>1</v>
      </c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62" t="s">
        <v>250</v>
      </c>
      <c r="AT161" s="162" t="s">
        <v>240</v>
      </c>
      <c r="AU161" s="162" t="s">
        <v>87</v>
      </c>
      <c r="AY161" s="17" t="s">
        <v>164</v>
      </c>
      <c r="BE161" s="163">
        <f>IF(N161="základní",J161,0)</f>
        <v>569.78</v>
      </c>
      <c r="BF161" s="163">
        <f>IF(N161="snížená",J161,0)</f>
        <v>0</v>
      </c>
      <c r="BG161" s="163">
        <f>IF(N161="zákl. přenesená",J161,0)</f>
        <v>0</v>
      </c>
      <c r="BH161" s="163">
        <f>IF(N161="sníž. přenesená",J161,0)</f>
        <v>0</v>
      </c>
      <c r="BI161" s="163">
        <f>IF(N161="nulová",J161,0)</f>
        <v>0</v>
      </c>
      <c r="BJ161" s="17" t="s">
        <v>87</v>
      </c>
      <c r="BK161" s="163">
        <f>ROUND(I161*H161,2)</f>
        <v>569.78</v>
      </c>
      <c r="BL161" s="17" t="s">
        <v>172</v>
      </c>
      <c r="BM161" s="162" t="s">
        <v>650</v>
      </c>
    </row>
    <row r="162" spans="1:65" s="2" customFormat="1">
      <c r="A162" s="31"/>
      <c r="B162" s="32"/>
      <c r="C162" s="31"/>
      <c r="D162" s="164" t="s">
        <v>174</v>
      </c>
      <c r="E162" s="31"/>
      <c r="F162" s="165" t="s">
        <v>303</v>
      </c>
      <c r="G162" s="31"/>
      <c r="H162" s="31"/>
      <c r="I162" s="31"/>
      <c r="J162" s="31"/>
      <c r="K162" s="31"/>
      <c r="L162" s="32"/>
      <c r="M162" s="166"/>
      <c r="N162" s="167"/>
      <c r="O162" s="57"/>
      <c r="P162" s="57"/>
      <c r="Q162" s="57"/>
      <c r="R162" s="57"/>
      <c r="S162" s="57"/>
      <c r="T162" s="57"/>
      <c r="U162" s="58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T162" s="17" t="s">
        <v>174</v>
      </c>
      <c r="AU162" s="17" t="s">
        <v>87</v>
      </c>
    </row>
    <row r="163" spans="1:65" s="2" customFormat="1" ht="24.2" customHeight="1">
      <c r="A163" s="31"/>
      <c r="B163" s="151"/>
      <c r="C163" s="152" t="s">
        <v>250</v>
      </c>
      <c r="D163" s="152" t="s">
        <v>168</v>
      </c>
      <c r="E163" s="153" t="s">
        <v>307</v>
      </c>
      <c r="F163" s="154" t="s">
        <v>308</v>
      </c>
      <c r="G163" s="155" t="s">
        <v>268</v>
      </c>
      <c r="H163" s="156">
        <v>3.5739999999999998</v>
      </c>
      <c r="I163" s="157">
        <v>96.1</v>
      </c>
      <c r="J163" s="157">
        <f>ROUND(I163*H163,2)</f>
        <v>343.46</v>
      </c>
      <c r="K163" s="154" t="s">
        <v>1</v>
      </c>
      <c r="L163" s="32"/>
      <c r="M163" s="158" t="s">
        <v>1</v>
      </c>
      <c r="N163" s="159" t="s">
        <v>45</v>
      </c>
      <c r="O163" s="160">
        <v>0</v>
      </c>
      <c r="P163" s="160">
        <f>O163*H163</f>
        <v>0</v>
      </c>
      <c r="Q163" s="160">
        <v>0</v>
      </c>
      <c r="R163" s="160">
        <f>Q163*H163</f>
        <v>0</v>
      </c>
      <c r="S163" s="160">
        <v>0</v>
      </c>
      <c r="T163" s="160">
        <f>S163*H163</f>
        <v>0</v>
      </c>
      <c r="U163" s="161" t="s">
        <v>1</v>
      </c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62" t="s">
        <v>172</v>
      </c>
      <c r="AT163" s="162" t="s">
        <v>168</v>
      </c>
      <c r="AU163" s="162" t="s">
        <v>87</v>
      </c>
      <c r="AY163" s="17" t="s">
        <v>164</v>
      </c>
      <c r="BE163" s="163">
        <f>IF(N163="základní",J163,0)</f>
        <v>343.46</v>
      </c>
      <c r="BF163" s="163">
        <f>IF(N163="snížená",J163,0)</f>
        <v>0</v>
      </c>
      <c r="BG163" s="163">
        <f>IF(N163="zákl. přenesená",J163,0)</f>
        <v>0</v>
      </c>
      <c r="BH163" s="163">
        <f>IF(N163="sníž. přenesená",J163,0)</f>
        <v>0</v>
      </c>
      <c r="BI163" s="163">
        <f>IF(N163="nulová",J163,0)</f>
        <v>0</v>
      </c>
      <c r="BJ163" s="17" t="s">
        <v>87</v>
      </c>
      <c r="BK163" s="163">
        <f>ROUND(I163*H163,2)</f>
        <v>343.46</v>
      </c>
      <c r="BL163" s="17" t="s">
        <v>172</v>
      </c>
      <c r="BM163" s="162" t="s">
        <v>651</v>
      </c>
    </row>
    <row r="164" spans="1:65" s="2" customFormat="1" ht="19.5">
      <c r="A164" s="31"/>
      <c r="B164" s="32"/>
      <c r="C164" s="31"/>
      <c r="D164" s="164" t="s">
        <v>174</v>
      </c>
      <c r="E164" s="31"/>
      <c r="F164" s="165" t="s">
        <v>310</v>
      </c>
      <c r="G164" s="31"/>
      <c r="H164" s="31"/>
      <c r="I164" s="31"/>
      <c r="J164" s="31"/>
      <c r="K164" s="31"/>
      <c r="L164" s="32"/>
      <c r="M164" s="166"/>
      <c r="N164" s="167"/>
      <c r="O164" s="57"/>
      <c r="P164" s="57"/>
      <c r="Q164" s="57"/>
      <c r="R164" s="57"/>
      <c r="S164" s="57"/>
      <c r="T164" s="57"/>
      <c r="U164" s="58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T164" s="17" t="s">
        <v>174</v>
      </c>
      <c r="AU164" s="17" t="s">
        <v>87</v>
      </c>
    </row>
    <row r="165" spans="1:65" s="13" customFormat="1">
      <c r="B165" s="173"/>
      <c r="D165" s="164" t="s">
        <v>243</v>
      </c>
      <c r="E165" s="174" t="s">
        <v>298</v>
      </c>
      <c r="F165" s="175" t="s">
        <v>642</v>
      </c>
      <c r="H165" s="176">
        <v>2.1890000000000001</v>
      </c>
      <c r="L165" s="173"/>
      <c r="M165" s="177"/>
      <c r="N165" s="178"/>
      <c r="O165" s="178"/>
      <c r="P165" s="178"/>
      <c r="Q165" s="178"/>
      <c r="R165" s="178"/>
      <c r="S165" s="178"/>
      <c r="T165" s="178"/>
      <c r="U165" s="179"/>
      <c r="AT165" s="174" t="s">
        <v>243</v>
      </c>
      <c r="AU165" s="174" t="s">
        <v>87</v>
      </c>
      <c r="AV165" s="13" t="s">
        <v>89</v>
      </c>
      <c r="AW165" s="13" t="s">
        <v>34</v>
      </c>
      <c r="AX165" s="13" t="s">
        <v>80</v>
      </c>
      <c r="AY165" s="174" t="s">
        <v>164</v>
      </c>
    </row>
    <row r="166" spans="1:65" s="13" customFormat="1">
      <c r="B166" s="173"/>
      <c r="D166" s="164" t="s">
        <v>243</v>
      </c>
      <c r="E166" s="174" t="s">
        <v>224</v>
      </c>
      <c r="F166" s="175" t="s">
        <v>643</v>
      </c>
      <c r="H166" s="176">
        <v>1.385</v>
      </c>
      <c r="L166" s="173"/>
      <c r="M166" s="177"/>
      <c r="N166" s="178"/>
      <c r="O166" s="178"/>
      <c r="P166" s="178"/>
      <c r="Q166" s="178"/>
      <c r="R166" s="178"/>
      <c r="S166" s="178"/>
      <c r="T166" s="178"/>
      <c r="U166" s="179"/>
      <c r="AT166" s="174" t="s">
        <v>243</v>
      </c>
      <c r="AU166" s="174" t="s">
        <v>87</v>
      </c>
      <c r="AV166" s="13" t="s">
        <v>89</v>
      </c>
      <c r="AW166" s="13" t="s">
        <v>34</v>
      </c>
      <c r="AX166" s="13" t="s">
        <v>80</v>
      </c>
      <c r="AY166" s="174" t="s">
        <v>164</v>
      </c>
    </row>
    <row r="167" spans="1:65" s="13" customFormat="1">
      <c r="B167" s="173"/>
      <c r="D167" s="164" t="s">
        <v>243</v>
      </c>
      <c r="E167" s="174" t="s">
        <v>226</v>
      </c>
      <c r="F167" s="175" t="s">
        <v>652</v>
      </c>
      <c r="H167" s="176">
        <v>3.5739999999999998</v>
      </c>
      <c r="L167" s="173"/>
      <c r="M167" s="177"/>
      <c r="N167" s="178"/>
      <c r="O167" s="178"/>
      <c r="P167" s="178"/>
      <c r="Q167" s="178"/>
      <c r="R167" s="178"/>
      <c r="S167" s="178"/>
      <c r="T167" s="178"/>
      <c r="U167" s="179"/>
      <c r="AT167" s="174" t="s">
        <v>243</v>
      </c>
      <c r="AU167" s="174" t="s">
        <v>87</v>
      </c>
      <c r="AV167" s="13" t="s">
        <v>89</v>
      </c>
      <c r="AW167" s="13" t="s">
        <v>34</v>
      </c>
      <c r="AX167" s="13" t="s">
        <v>87</v>
      </c>
      <c r="AY167" s="174" t="s">
        <v>164</v>
      </c>
    </row>
    <row r="168" spans="1:65" s="2" customFormat="1" ht="24.2" customHeight="1">
      <c r="A168" s="31"/>
      <c r="B168" s="151"/>
      <c r="C168" s="180" t="s">
        <v>301</v>
      </c>
      <c r="D168" s="180" t="s">
        <v>240</v>
      </c>
      <c r="E168" s="181" t="s">
        <v>316</v>
      </c>
      <c r="F168" s="182" t="s">
        <v>317</v>
      </c>
      <c r="G168" s="183" t="s">
        <v>304</v>
      </c>
      <c r="H168" s="184">
        <v>1.0669999999999999</v>
      </c>
      <c r="I168" s="185">
        <v>289</v>
      </c>
      <c r="J168" s="185">
        <f>ROUND(I168*H168,2)</f>
        <v>308.36</v>
      </c>
      <c r="K168" s="182" t="s">
        <v>1</v>
      </c>
      <c r="L168" s="186"/>
      <c r="M168" s="187" t="s">
        <v>1</v>
      </c>
      <c r="N168" s="188" t="s">
        <v>45</v>
      </c>
      <c r="O168" s="160">
        <v>0</v>
      </c>
      <c r="P168" s="160">
        <f>O168*H168</f>
        <v>0</v>
      </c>
      <c r="Q168" s="160">
        <v>1E-3</v>
      </c>
      <c r="R168" s="160">
        <f>Q168*H168</f>
        <v>1.067E-3</v>
      </c>
      <c r="S168" s="160">
        <v>0</v>
      </c>
      <c r="T168" s="160">
        <f>S168*H168</f>
        <v>0</v>
      </c>
      <c r="U168" s="161" t="s">
        <v>1</v>
      </c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62" t="s">
        <v>250</v>
      </c>
      <c r="AT168" s="162" t="s">
        <v>240</v>
      </c>
      <c r="AU168" s="162" t="s">
        <v>87</v>
      </c>
      <c r="AY168" s="17" t="s">
        <v>164</v>
      </c>
      <c r="BE168" s="163">
        <f>IF(N168="základní",J168,0)</f>
        <v>308.36</v>
      </c>
      <c r="BF168" s="163">
        <f>IF(N168="snížená",J168,0)</f>
        <v>0</v>
      </c>
      <c r="BG168" s="163">
        <f>IF(N168="zákl. přenesená",J168,0)</f>
        <v>0</v>
      </c>
      <c r="BH168" s="163">
        <f>IF(N168="sníž. přenesená",J168,0)</f>
        <v>0</v>
      </c>
      <c r="BI168" s="163">
        <f>IF(N168="nulová",J168,0)</f>
        <v>0</v>
      </c>
      <c r="BJ168" s="17" t="s">
        <v>87</v>
      </c>
      <c r="BK168" s="163">
        <f>ROUND(I168*H168,2)</f>
        <v>308.36</v>
      </c>
      <c r="BL168" s="17" t="s">
        <v>172</v>
      </c>
      <c r="BM168" s="162" t="s">
        <v>653</v>
      </c>
    </row>
    <row r="169" spans="1:65" s="2" customFormat="1" ht="19.5">
      <c r="A169" s="31"/>
      <c r="B169" s="32"/>
      <c r="C169" s="31"/>
      <c r="D169" s="164" t="s">
        <v>174</v>
      </c>
      <c r="E169" s="31"/>
      <c r="F169" s="165" t="s">
        <v>317</v>
      </c>
      <c r="G169" s="31"/>
      <c r="H169" s="31"/>
      <c r="I169" s="31"/>
      <c r="J169" s="31"/>
      <c r="K169" s="31"/>
      <c r="L169" s="32"/>
      <c r="M169" s="166"/>
      <c r="N169" s="167"/>
      <c r="O169" s="57"/>
      <c r="P169" s="57"/>
      <c r="Q169" s="57"/>
      <c r="R169" s="57"/>
      <c r="S169" s="57"/>
      <c r="T169" s="57"/>
      <c r="U169" s="58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T169" s="17" t="s">
        <v>174</v>
      </c>
      <c r="AU169" s="17" t="s">
        <v>87</v>
      </c>
    </row>
    <row r="170" spans="1:65" s="13" customFormat="1">
      <c r="B170" s="173"/>
      <c r="D170" s="164" t="s">
        <v>243</v>
      </c>
      <c r="E170" s="174" t="s">
        <v>383</v>
      </c>
      <c r="F170" s="175" t="s">
        <v>654</v>
      </c>
      <c r="H170" s="176">
        <v>1.0669999999999999</v>
      </c>
      <c r="L170" s="173"/>
      <c r="M170" s="177"/>
      <c r="N170" s="178"/>
      <c r="O170" s="178"/>
      <c r="P170" s="178"/>
      <c r="Q170" s="178"/>
      <c r="R170" s="178"/>
      <c r="S170" s="178"/>
      <c r="T170" s="178"/>
      <c r="U170" s="179"/>
      <c r="AT170" s="174" t="s">
        <v>243</v>
      </c>
      <c r="AU170" s="174" t="s">
        <v>87</v>
      </c>
      <c r="AV170" s="13" t="s">
        <v>89</v>
      </c>
      <c r="AW170" s="13" t="s">
        <v>34</v>
      </c>
      <c r="AX170" s="13" t="s">
        <v>80</v>
      </c>
      <c r="AY170" s="174" t="s">
        <v>164</v>
      </c>
    </row>
    <row r="171" spans="1:65" s="13" customFormat="1">
      <c r="B171" s="173"/>
      <c r="D171" s="164" t="s">
        <v>243</v>
      </c>
      <c r="E171" s="174" t="s">
        <v>337</v>
      </c>
      <c r="F171" s="175" t="s">
        <v>557</v>
      </c>
      <c r="H171" s="176">
        <v>1.0669999999999999</v>
      </c>
      <c r="L171" s="173"/>
      <c r="M171" s="177"/>
      <c r="N171" s="178"/>
      <c r="O171" s="178"/>
      <c r="P171" s="178"/>
      <c r="Q171" s="178"/>
      <c r="R171" s="178"/>
      <c r="S171" s="178"/>
      <c r="T171" s="178"/>
      <c r="U171" s="179"/>
      <c r="AT171" s="174" t="s">
        <v>243</v>
      </c>
      <c r="AU171" s="174" t="s">
        <v>87</v>
      </c>
      <c r="AV171" s="13" t="s">
        <v>89</v>
      </c>
      <c r="AW171" s="13" t="s">
        <v>34</v>
      </c>
      <c r="AX171" s="13" t="s">
        <v>87</v>
      </c>
      <c r="AY171" s="174" t="s">
        <v>164</v>
      </c>
    </row>
    <row r="172" spans="1:65" s="2" customFormat="1" ht="24.2" customHeight="1">
      <c r="A172" s="31"/>
      <c r="B172" s="151"/>
      <c r="C172" s="152" t="s">
        <v>306</v>
      </c>
      <c r="D172" s="152" t="s">
        <v>168</v>
      </c>
      <c r="E172" s="153" t="s">
        <v>324</v>
      </c>
      <c r="F172" s="154" t="s">
        <v>325</v>
      </c>
      <c r="G172" s="155" t="s">
        <v>268</v>
      </c>
      <c r="H172" s="156">
        <v>3.5739999999999998</v>
      </c>
      <c r="I172" s="157">
        <v>127</v>
      </c>
      <c r="J172" s="157">
        <f>ROUND(I172*H172,2)</f>
        <v>453.9</v>
      </c>
      <c r="K172" s="154" t="s">
        <v>1</v>
      </c>
      <c r="L172" s="32"/>
      <c r="M172" s="158" t="s">
        <v>1</v>
      </c>
      <c r="N172" s="159" t="s">
        <v>45</v>
      </c>
      <c r="O172" s="160">
        <v>0</v>
      </c>
      <c r="P172" s="160">
        <f>O172*H172</f>
        <v>0</v>
      </c>
      <c r="Q172" s="160">
        <v>1.2E-4</v>
      </c>
      <c r="R172" s="160">
        <f>Q172*H172</f>
        <v>4.2887999999999997E-4</v>
      </c>
      <c r="S172" s="160">
        <v>0</v>
      </c>
      <c r="T172" s="160">
        <f>S172*H172</f>
        <v>0</v>
      </c>
      <c r="U172" s="161" t="s">
        <v>1</v>
      </c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62" t="s">
        <v>172</v>
      </c>
      <c r="AT172" s="162" t="s">
        <v>168</v>
      </c>
      <c r="AU172" s="162" t="s">
        <v>87</v>
      </c>
      <c r="AY172" s="17" t="s">
        <v>164</v>
      </c>
      <c r="BE172" s="163">
        <f>IF(N172="základní",J172,0)</f>
        <v>453.9</v>
      </c>
      <c r="BF172" s="163">
        <f>IF(N172="snížená",J172,0)</f>
        <v>0</v>
      </c>
      <c r="BG172" s="163">
        <f>IF(N172="zákl. přenesená",J172,0)</f>
        <v>0</v>
      </c>
      <c r="BH172" s="163">
        <f>IF(N172="sníž. přenesená",J172,0)</f>
        <v>0</v>
      </c>
      <c r="BI172" s="163">
        <f>IF(N172="nulová",J172,0)</f>
        <v>0</v>
      </c>
      <c r="BJ172" s="17" t="s">
        <v>87</v>
      </c>
      <c r="BK172" s="163">
        <f>ROUND(I172*H172,2)</f>
        <v>453.9</v>
      </c>
      <c r="BL172" s="17" t="s">
        <v>172</v>
      </c>
      <c r="BM172" s="162" t="s">
        <v>655</v>
      </c>
    </row>
    <row r="173" spans="1:65" s="2" customFormat="1" ht="19.5">
      <c r="A173" s="31"/>
      <c r="B173" s="32"/>
      <c r="C173" s="31"/>
      <c r="D173" s="164" t="s">
        <v>174</v>
      </c>
      <c r="E173" s="31"/>
      <c r="F173" s="165" t="s">
        <v>327</v>
      </c>
      <c r="G173" s="31"/>
      <c r="H173" s="31"/>
      <c r="I173" s="31"/>
      <c r="J173" s="31"/>
      <c r="K173" s="31"/>
      <c r="L173" s="32"/>
      <c r="M173" s="166"/>
      <c r="N173" s="167"/>
      <c r="O173" s="57"/>
      <c r="P173" s="57"/>
      <c r="Q173" s="57"/>
      <c r="R173" s="57"/>
      <c r="S173" s="57"/>
      <c r="T173" s="57"/>
      <c r="U173" s="58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T173" s="17" t="s">
        <v>174</v>
      </c>
      <c r="AU173" s="17" t="s">
        <v>87</v>
      </c>
    </row>
    <row r="174" spans="1:65" s="13" customFormat="1">
      <c r="B174" s="173"/>
      <c r="D174" s="164" t="s">
        <v>243</v>
      </c>
      <c r="E174" s="174" t="s">
        <v>311</v>
      </c>
      <c r="F174" s="175" t="s">
        <v>642</v>
      </c>
      <c r="H174" s="176">
        <v>2.1890000000000001</v>
      </c>
      <c r="L174" s="173"/>
      <c r="M174" s="177"/>
      <c r="N174" s="178"/>
      <c r="O174" s="178"/>
      <c r="P174" s="178"/>
      <c r="Q174" s="178"/>
      <c r="R174" s="178"/>
      <c r="S174" s="178"/>
      <c r="T174" s="178"/>
      <c r="U174" s="179"/>
      <c r="AT174" s="174" t="s">
        <v>243</v>
      </c>
      <c r="AU174" s="174" t="s">
        <v>87</v>
      </c>
      <c r="AV174" s="13" t="s">
        <v>89</v>
      </c>
      <c r="AW174" s="13" t="s">
        <v>34</v>
      </c>
      <c r="AX174" s="13" t="s">
        <v>80</v>
      </c>
      <c r="AY174" s="174" t="s">
        <v>164</v>
      </c>
    </row>
    <row r="175" spans="1:65" s="13" customFormat="1">
      <c r="B175" s="173"/>
      <c r="D175" s="164" t="s">
        <v>243</v>
      </c>
      <c r="E175" s="174" t="s">
        <v>229</v>
      </c>
      <c r="F175" s="175" t="s">
        <v>643</v>
      </c>
      <c r="H175" s="176">
        <v>1.385</v>
      </c>
      <c r="L175" s="173"/>
      <c r="M175" s="177"/>
      <c r="N175" s="178"/>
      <c r="O175" s="178"/>
      <c r="P175" s="178"/>
      <c r="Q175" s="178"/>
      <c r="R175" s="178"/>
      <c r="S175" s="178"/>
      <c r="T175" s="178"/>
      <c r="U175" s="179"/>
      <c r="AT175" s="174" t="s">
        <v>243</v>
      </c>
      <c r="AU175" s="174" t="s">
        <v>87</v>
      </c>
      <c r="AV175" s="13" t="s">
        <v>89</v>
      </c>
      <c r="AW175" s="13" t="s">
        <v>34</v>
      </c>
      <c r="AX175" s="13" t="s">
        <v>80</v>
      </c>
      <c r="AY175" s="174" t="s">
        <v>164</v>
      </c>
    </row>
    <row r="176" spans="1:65" s="13" customFormat="1">
      <c r="B176" s="173"/>
      <c r="D176" s="164" t="s">
        <v>243</v>
      </c>
      <c r="E176" s="174" t="s">
        <v>230</v>
      </c>
      <c r="F176" s="175" t="s">
        <v>656</v>
      </c>
      <c r="H176" s="176">
        <v>3.5739999999999998</v>
      </c>
      <c r="L176" s="173"/>
      <c r="M176" s="177"/>
      <c r="N176" s="178"/>
      <c r="O176" s="178"/>
      <c r="P176" s="178"/>
      <c r="Q176" s="178"/>
      <c r="R176" s="178"/>
      <c r="S176" s="178"/>
      <c r="T176" s="178"/>
      <c r="U176" s="179"/>
      <c r="AT176" s="174" t="s">
        <v>243</v>
      </c>
      <c r="AU176" s="174" t="s">
        <v>87</v>
      </c>
      <c r="AV176" s="13" t="s">
        <v>89</v>
      </c>
      <c r="AW176" s="13" t="s">
        <v>34</v>
      </c>
      <c r="AX176" s="13" t="s">
        <v>87</v>
      </c>
      <c r="AY176" s="174" t="s">
        <v>164</v>
      </c>
    </row>
    <row r="177" spans="1:65" s="2" customFormat="1" ht="24.2" customHeight="1">
      <c r="A177" s="31"/>
      <c r="B177" s="151"/>
      <c r="C177" s="180" t="s">
        <v>315</v>
      </c>
      <c r="D177" s="180" t="s">
        <v>240</v>
      </c>
      <c r="E177" s="181" t="s">
        <v>332</v>
      </c>
      <c r="F177" s="182" t="s">
        <v>317</v>
      </c>
      <c r="G177" s="183" t="s">
        <v>304</v>
      </c>
      <c r="H177" s="184">
        <v>1.0669999999999999</v>
      </c>
      <c r="I177" s="185">
        <v>289</v>
      </c>
      <c r="J177" s="185">
        <f>ROUND(I177*H177,2)</f>
        <v>308.36</v>
      </c>
      <c r="K177" s="182" t="s">
        <v>1</v>
      </c>
      <c r="L177" s="186"/>
      <c r="M177" s="187" t="s">
        <v>1</v>
      </c>
      <c r="N177" s="188" t="s">
        <v>45</v>
      </c>
      <c r="O177" s="160">
        <v>0</v>
      </c>
      <c r="P177" s="160">
        <f>O177*H177</f>
        <v>0</v>
      </c>
      <c r="Q177" s="160">
        <v>1E-3</v>
      </c>
      <c r="R177" s="160">
        <f>Q177*H177</f>
        <v>1.067E-3</v>
      </c>
      <c r="S177" s="160">
        <v>0</v>
      </c>
      <c r="T177" s="160">
        <f>S177*H177</f>
        <v>0</v>
      </c>
      <c r="U177" s="161" t="s">
        <v>1</v>
      </c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62" t="s">
        <v>250</v>
      </c>
      <c r="AT177" s="162" t="s">
        <v>240</v>
      </c>
      <c r="AU177" s="162" t="s">
        <v>87</v>
      </c>
      <c r="AY177" s="17" t="s">
        <v>164</v>
      </c>
      <c r="BE177" s="163">
        <f>IF(N177="základní",J177,0)</f>
        <v>308.36</v>
      </c>
      <c r="BF177" s="163">
        <f>IF(N177="snížená",J177,0)</f>
        <v>0</v>
      </c>
      <c r="BG177" s="163">
        <f>IF(N177="zákl. přenesená",J177,0)</f>
        <v>0</v>
      </c>
      <c r="BH177" s="163">
        <f>IF(N177="sníž. přenesená",J177,0)</f>
        <v>0</v>
      </c>
      <c r="BI177" s="163">
        <f>IF(N177="nulová",J177,0)</f>
        <v>0</v>
      </c>
      <c r="BJ177" s="17" t="s">
        <v>87</v>
      </c>
      <c r="BK177" s="163">
        <f>ROUND(I177*H177,2)</f>
        <v>308.36</v>
      </c>
      <c r="BL177" s="17" t="s">
        <v>172</v>
      </c>
      <c r="BM177" s="162" t="s">
        <v>657</v>
      </c>
    </row>
    <row r="178" spans="1:65" s="2" customFormat="1" ht="19.5">
      <c r="A178" s="31"/>
      <c r="B178" s="32"/>
      <c r="C178" s="31"/>
      <c r="D178" s="164" t="s">
        <v>174</v>
      </c>
      <c r="E178" s="31"/>
      <c r="F178" s="165" t="s">
        <v>317</v>
      </c>
      <c r="G178" s="31"/>
      <c r="H178" s="31"/>
      <c r="I178" s="31"/>
      <c r="J178" s="31"/>
      <c r="K178" s="31"/>
      <c r="L178" s="32"/>
      <c r="M178" s="166"/>
      <c r="N178" s="167"/>
      <c r="O178" s="57"/>
      <c r="P178" s="57"/>
      <c r="Q178" s="57"/>
      <c r="R178" s="57"/>
      <c r="S178" s="57"/>
      <c r="T178" s="57"/>
      <c r="U178" s="58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T178" s="17" t="s">
        <v>174</v>
      </c>
      <c r="AU178" s="17" t="s">
        <v>87</v>
      </c>
    </row>
    <row r="179" spans="1:65" s="13" customFormat="1">
      <c r="B179" s="173"/>
      <c r="D179" s="164" t="s">
        <v>243</v>
      </c>
      <c r="E179" s="174" t="s">
        <v>319</v>
      </c>
      <c r="F179" s="175" t="s">
        <v>654</v>
      </c>
      <c r="H179" s="176">
        <v>1.0669999999999999</v>
      </c>
      <c r="L179" s="173"/>
      <c r="M179" s="177"/>
      <c r="N179" s="178"/>
      <c r="O179" s="178"/>
      <c r="P179" s="178"/>
      <c r="Q179" s="178"/>
      <c r="R179" s="178"/>
      <c r="S179" s="178"/>
      <c r="T179" s="178"/>
      <c r="U179" s="179"/>
      <c r="AT179" s="174" t="s">
        <v>243</v>
      </c>
      <c r="AU179" s="174" t="s">
        <v>87</v>
      </c>
      <c r="AV179" s="13" t="s">
        <v>89</v>
      </c>
      <c r="AW179" s="13" t="s">
        <v>34</v>
      </c>
      <c r="AX179" s="13" t="s">
        <v>80</v>
      </c>
      <c r="AY179" s="174" t="s">
        <v>164</v>
      </c>
    </row>
    <row r="180" spans="1:65" s="13" customFormat="1">
      <c r="B180" s="173"/>
      <c r="D180" s="164" t="s">
        <v>243</v>
      </c>
      <c r="E180" s="174" t="s">
        <v>321</v>
      </c>
      <c r="F180" s="175" t="s">
        <v>322</v>
      </c>
      <c r="H180" s="176">
        <v>1.0669999999999999</v>
      </c>
      <c r="L180" s="173"/>
      <c r="M180" s="189"/>
      <c r="N180" s="190"/>
      <c r="O180" s="190"/>
      <c r="P180" s="190"/>
      <c r="Q180" s="190"/>
      <c r="R180" s="190"/>
      <c r="S180" s="190"/>
      <c r="T180" s="190"/>
      <c r="U180" s="191"/>
      <c r="AT180" s="174" t="s">
        <v>243</v>
      </c>
      <c r="AU180" s="174" t="s">
        <v>87</v>
      </c>
      <c r="AV180" s="13" t="s">
        <v>89</v>
      </c>
      <c r="AW180" s="13" t="s">
        <v>34</v>
      </c>
      <c r="AX180" s="13" t="s">
        <v>87</v>
      </c>
      <c r="AY180" s="174" t="s">
        <v>164</v>
      </c>
    </row>
    <row r="181" spans="1:65" s="2" customFormat="1" ht="6.95" customHeight="1">
      <c r="A181" s="31"/>
      <c r="B181" s="46"/>
      <c r="C181" s="47"/>
      <c r="D181" s="47"/>
      <c r="E181" s="47"/>
      <c r="F181" s="47"/>
      <c r="G181" s="47"/>
      <c r="H181" s="47"/>
      <c r="I181" s="47"/>
      <c r="J181" s="47"/>
      <c r="K181" s="47"/>
      <c r="L181" s="32"/>
      <c r="M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</row>
  </sheetData>
  <autoFilter ref="C129:K180"/>
  <mergeCells count="14">
    <mergeCell ref="E120:H120"/>
    <mergeCell ref="E118:H118"/>
    <mergeCell ref="E122:H122"/>
    <mergeCell ref="L2:V2"/>
    <mergeCell ref="E85:H85"/>
    <mergeCell ref="E89:H89"/>
    <mergeCell ref="E87:H87"/>
    <mergeCell ref="E91:H91"/>
    <mergeCell ref="E116:H116"/>
    <mergeCell ref="E7:H7"/>
    <mergeCell ref="E11:H11"/>
    <mergeCell ref="E9:H9"/>
    <mergeCell ref="E13:H13"/>
    <mergeCell ref="E31:H31"/>
  </mergeCells>
  <printOptions horizontalCentered="1"/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rowBreaks count="1" manualBreakCount="1">
    <brk id="171" min="2" max="10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M211"/>
  <sheetViews>
    <sheetView showGridLines="0" view="pageBreakPreview" topLeftCell="A164" zoomScale="60" workbookViewId="0">
      <selection activeCell="K1" sqref="K1:K104857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56">
      <c r="A1" s="101"/>
    </row>
    <row r="2" spans="1:56" s="1" customFormat="1" ht="36.950000000000003" customHeight="1">
      <c r="L2" s="357" t="s">
        <v>5</v>
      </c>
      <c r="M2" s="343"/>
      <c r="N2" s="343"/>
      <c r="O2" s="343"/>
      <c r="P2" s="343"/>
      <c r="Q2" s="343"/>
      <c r="R2" s="343"/>
      <c r="S2" s="343"/>
      <c r="T2" s="343"/>
      <c r="U2" s="343"/>
      <c r="V2" s="343"/>
      <c r="AT2" s="17" t="s">
        <v>124</v>
      </c>
      <c r="AZ2" s="172" t="s">
        <v>363</v>
      </c>
      <c r="BA2" s="172" t="s">
        <v>363</v>
      </c>
      <c r="BB2" s="172" t="s">
        <v>1</v>
      </c>
      <c r="BC2" s="172" t="s">
        <v>658</v>
      </c>
      <c r="BD2" s="172" t="s">
        <v>89</v>
      </c>
    </row>
    <row r="3" spans="1:5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  <c r="AZ3" s="172" t="s">
        <v>623</v>
      </c>
      <c r="BA3" s="172" t="s">
        <v>623</v>
      </c>
      <c r="BB3" s="172" t="s">
        <v>1</v>
      </c>
      <c r="BC3" s="172" t="s">
        <v>659</v>
      </c>
      <c r="BD3" s="172" t="s">
        <v>89</v>
      </c>
    </row>
    <row r="4" spans="1:56" s="1" customFormat="1" ht="24.95" customHeight="1">
      <c r="B4" s="20"/>
      <c r="D4" s="21" t="s">
        <v>132</v>
      </c>
      <c r="L4" s="20"/>
      <c r="M4" s="102" t="s">
        <v>10</v>
      </c>
      <c r="AT4" s="17" t="s">
        <v>3</v>
      </c>
      <c r="AZ4" s="172" t="s">
        <v>660</v>
      </c>
      <c r="BA4" s="172" t="s">
        <v>660</v>
      </c>
      <c r="BB4" s="172" t="s">
        <v>1</v>
      </c>
      <c r="BC4" s="172" t="s">
        <v>661</v>
      </c>
      <c r="BD4" s="172" t="s">
        <v>89</v>
      </c>
    </row>
    <row r="5" spans="1:56" s="1" customFormat="1" ht="6.95" customHeight="1">
      <c r="B5" s="20"/>
      <c r="L5" s="20"/>
      <c r="AZ5" s="172" t="s">
        <v>662</v>
      </c>
      <c r="BA5" s="172" t="s">
        <v>662</v>
      </c>
      <c r="BB5" s="172" t="s">
        <v>1</v>
      </c>
      <c r="BC5" s="172" t="s">
        <v>663</v>
      </c>
      <c r="BD5" s="172" t="s">
        <v>89</v>
      </c>
    </row>
    <row r="6" spans="1:56" s="1" customFormat="1" ht="12" customHeight="1">
      <c r="B6" s="20"/>
      <c r="D6" s="26" t="s">
        <v>14</v>
      </c>
      <c r="L6" s="20"/>
      <c r="AZ6" s="172" t="s">
        <v>261</v>
      </c>
      <c r="BA6" s="172" t="s">
        <v>261</v>
      </c>
      <c r="BB6" s="172" t="s">
        <v>1</v>
      </c>
      <c r="BC6" s="172" t="s">
        <v>658</v>
      </c>
      <c r="BD6" s="172" t="s">
        <v>89</v>
      </c>
    </row>
    <row r="7" spans="1:56" s="1" customFormat="1" ht="16.5" customHeight="1">
      <c r="B7" s="20"/>
      <c r="E7" s="377" t="str">
        <f>'Rekapitulace stavby'!K6</f>
        <v>Integrované městské centrum TILIA -Zm.L. -dod.č.6</v>
      </c>
      <c r="F7" s="378"/>
      <c r="G7" s="378"/>
      <c r="H7" s="378"/>
      <c r="L7" s="20"/>
      <c r="AZ7" s="172" t="s">
        <v>575</v>
      </c>
      <c r="BA7" s="172" t="s">
        <v>575</v>
      </c>
      <c r="BB7" s="172" t="s">
        <v>1</v>
      </c>
      <c r="BC7" s="172" t="s">
        <v>659</v>
      </c>
      <c r="BD7" s="172" t="s">
        <v>89</v>
      </c>
    </row>
    <row r="8" spans="1:56" ht="12.75">
      <c r="B8" s="20"/>
      <c r="D8" s="26" t="s">
        <v>133</v>
      </c>
      <c r="L8" s="20"/>
      <c r="AZ8" s="172" t="s">
        <v>591</v>
      </c>
      <c r="BA8" s="172" t="s">
        <v>591</v>
      </c>
      <c r="BB8" s="172" t="s">
        <v>1</v>
      </c>
      <c r="BC8" s="172" t="s">
        <v>661</v>
      </c>
      <c r="BD8" s="172" t="s">
        <v>89</v>
      </c>
    </row>
    <row r="9" spans="1:56" s="1" customFormat="1" ht="16.5" customHeight="1">
      <c r="B9" s="20"/>
      <c r="E9" s="377" t="s">
        <v>134</v>
      </c>
      <c r="F9" s="343"/>
      <c r="G9" s="343"/>
      <c r="H9" s="343"/>
      <c r="L9" s="20"/>
      <c r="AZ9" s="172" t="s">
        <v>664</v>
      </c>
      <c r="BA9" s="172" t="s">
        <v>664</v>
      </c>
      <c r="BB9" s="172" t="s">
        <v>1</v>
      </c>
      <c r="BC9" s="172" t="s">
        <v>663</v>
      </c>
      <c r="BD9" s="172" t="s">
        <v>89</v>
      </c>
    </row>
    <row r="10" spans="1:56" s="1" customFormat="1" ht="12" customHeight="1">
      <c r="B10" s="20"/>
      <c r="D10" s="26" t="s">
        <v>135</v>
      </c>
      <c r="L10" s="20"/>
      <c r="AZ10" s="172" t="s">
        <v>211</v>
      </c>
      <c r="BA10" s="172" t="s">
        <v>211</v>
      </c>
      <c r="BB10" s="172" t="s">
        <v>1</v>
      </c>
      <c r="BC10" s="172" t="s">
        <v>658</v>
      </c>
      <c r="BD10" s="172" t="s">
        <v>89</v>
      </c>
    </row>
    <row r="11" spans="1:56" s="2" customFormat="1" ht="16.5" customHeight="1">
      <c r="A11" s="31"/>
      <c r="B11" s="32"/>
      <c r="C11" s="31"/>
      <c r="D11" s="31"/>
      <c r="E11" s="379" t="s">
        <v>223</v>
      </c>
      <c r="F11" s="376"/>
      <c r="G11" s="376"/>
      <c r="H11" s="376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Z11" s="172" t="s">
        <v>213</v>
      </c>
      <c r="BA11" s="172" t="s">
        <v>213</v>
      </c>
      <c r="BB11" s="172" t="s">
        <v>1</v>
      </c>
      <c r="BC11" s="172" t="s">
        <v>659</v>
      </c>
      <c r="BD11" s="172" t="s">
        <v>89</v>
      </c>
    </row>
    <row r="12" spans="1:56" s="2" customFormat="1" ht="12" customHeight="1">
      <c r="A12" s="31"/>
      <c r="B12" s="32"/>
      <c r="C12" s="31"/>
      <c r="D12" s="26" t="s">
        <v>225</v>
      </c>
      <c r="E12" s="31"/>
      <c r="F12" s="31"/>
      <c r="G12" s="31"/>
      <c r="H12" s="31"/>
      <c r="I12" s="31"/>
      <c r="J12" s="31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Z12" s="172" t="s">
        <v>215</v>
      </c>
      <c r="BA12" s="172" t="s">
        <v>215</v>
      </c>
      <c r="BB12" s="172" t="s">
        <v>1</v>
      </c>
      <c r="BC12" s="172" t="s">
        <v>661</v>
      </c>
      <c r="BD12" s="172" t="s">
        <v>89</v>
      </c>
    </row>
    <row r="13" spans="1:56" s="2" customFormat="1" ht="16.5" customHeight="1">
      <c r="A13" s="31"/>
      <c r="B13" s="32"/>
      <c r="C13" s="31"/>
      <c r="D13" s="31"/>
      <c r="E13" s="340" t="s">
        <v>665</v>
      </c>
      <c r="F13" s="376"/>
      <c r="G13" s="376"/>
      <c r="H13" s="376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Z13" s="172" t="s">
        <v>276</v>
      </c>
      <c r="BA13" s="172" t="s">
        <v>276</v>
      </c>
      <c r="BB13" s="172" t="s">
        <v>1</v>
      </c>
      <c r="BC13" s="172" t="s">
        <v>663</v>
      </c>
      <c r="BD13" s="172" t="s">
        <v>89</v>
      </c>
    </row>
    <row r="14" spans="1:56" s="2" customFormat="1">
      <c r="A14" s="31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Z14" s="172" t="s">
        <v>217</v>
      </c>
      <c r="BA14" s="172" t="s">
        <v>217</v>
      </c>
      <c r="BB14" s="172" t="s">
        <v>1</v>
      </c>
      <c r="BC14" s="172" t="s">
        <v>658</v>
      </c>
      <c r="BD14" s="172" t="s">
        <v>89</v>
      </c>
    </row>
    <row r="15" spans="1:56" s="2" customFormat="1" ht="12" customHeight="1">
      <c r="A15" s="31"/>
      <c r="B15" s="32"/>
      <c r="C15" s="31"/>
      <c r="D15" s="26" t="s">
        <v>16</v>
      </c>
      <c r="E15" s="31"/>
      <c r="F15" s="24" t="s">
        <v>1</v>
      </c>
      <c r="G15" s="31"/>
      <c r="H15" s="31"/>
      <c r="I15" s="26" t="s">
        <v>17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Z15" s="172" t="s">
        <v>218</v>
      </c>
      <c r="BA15" s="172" t="s">
        <v>218</v>
      </c>
      <c r="BB15" s="172" t="s">
        <v>1</v>
      </c>
      <c r="BC15" s="172" t="s">
        <v>659</v>
      </c>
      <c r="BD15" s="172" t="s">
        <v>89</v>
      </c>
    </row>
    <row r="16" spans="1:56" s="2" customFormat="1" ht="12" customHeight="1">
      <c r="A16" s="31"/>
      <c r="B16" s="32"/>
      <c r="C16" s="31"/>
      <c r="D16" s="26" t="s">
        <v>18</v>
      </c>
      <c r="E16" s="31"/>
      <c r="F16" s="24" t="s">
        <v>19</v>
      </c>
      <c r="G16" s="31"/>
      <c r="H16" s="31"/>
      <c r="I16" s="26" t="s">
        <v>20</v>
      </c>
      <c r="J16" s="54">
        <f>'Rekapitulace stavby'!AN8</f>
        <v>45173</v>
      </c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Z16" s="172" t="s">
        <v>219</v>
      </c>
      <c r="BA16" s="172" t="s">
        <v>219</v>
      </c>
      <c r="BB16" s="172" t="s">
        <v>1</v>
      </c>
      <c r="BC16" s="172" t="s">
        <v>661</v>
      </c>
      <c r="BD16" s="172" t="s">
        <v>89</v>
      </c>
    </row>
    <row r="17" spans="1:56" s="2" customFormat="1" ht="10.9" customHeight="1">
      <c r="A17" s="31"/>
      <c r="B17" s="32"/>
      <c r="C17" s="31"/>
      <c r="D17" s="31"/>
      <c r="E17" s="31"/>
      <c r="F17" s="31"/>
      <c r="G17" s="31"/>
      <c r="H17" s="31"/>
      <c r="I17" s="31"/>
      <c r="J17" s="31"/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Z17" s="172" t="s">
        <v>284</v>
      </c>
      <c r="BA17" s="172" t="s">
        <v>284</v>
      </c>
      <c r="BB17" s="172" t="s">
        <v>1</v>
      </c>
      <c r="BC17" s="172" t="s">
        <v>663</v>
      </c>
      <c r="BD17" s="172" t="s">
        <v>89</v>
      </c>
    </row>
    <row r="18" spans="1:56" s="2" customFormat="1" ht="12" customHeight="1">
      <c r="A18" s="31"/>
      <c r="B18" s="32"/>
      <c r="C18" s="31"/>
      <c r="D18" s="26" t="s">
        <v>21</v>
      </c>
      <c r="E18" s="31"/>
      <c r="F18" s="31"/>
      <c r="G18" s="31"/>
      <c r="H18" s="31"/>
      <c r="I18" s="26" t="s">
        <v>22</v>
      </c>
      <c r="J18" s="24" t="s">
        <v>23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Z18" s="172" t="s">
        <v>224</v>
      </c>
      <c r="BA18" s="172" t="s">
        <v>224</v>
      </c>
      <c r="BB18" s="172" t="s">
        <v>1</v>
      </c>
      <c r="BC18" s="172" t="s">
        <v>658</v>
      </c>
      <c r="BD18" s="172" t="s">
        <v>89</v>
      </c>
    </row>
    <row r="19" spans="1:56" s="2" customFormat="1" ht="18" customHeight="1">
      <c r="A19" s="31"/>
      <c r="B19" s="32"/>
      <c r="C19" s="31"/>
      <c r="D19" s="31"/>
      <c r="E19" s="24" t="s">
        <v>24</v>
      </c>
      <c r="F19" s="31"/>
      <c r="G19" s="31"/>
      <c r="H19" s="31"/>
      <c r="I19" s="26" t="s">
        <v>25</v>
      </c>
      <c r="J19" s="24" t="s">
        <v>26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Z19" s="172" t="s">
        <v>226</v>
      </c>
      <c r="BA19" s="172" t="s">
        <v>226</v>
      </c>
      <c r="BB19" s="172" t="s">
        <v>1</v>
      </c>
      <c r="BC19" s="172" t="s">
        <v>659</v>
      </c>
      <c r="BD19" s="172" t="s">
        <v>89</v>
      </c>
    </row>
    <row r="20" spans="1:56" s="2" customFormat="1" ht="6.95" customHeight="1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Z20" s="172" t="s">
        <v>228</v>
      </c>
      <c r="BA20" s="172" t="s">
        <v>228</v>
      </c>
      <c r="BB20" s="172" t="s">
        <v>1</v>
      </c>
      <c r="BC20" s="172" t="s">
        <v>661</v>
      </c>
      <c r="BD20" s="172" t="s">
        <v>89</v>
      </c>
    </row>
    <row r="21" spans="1:56" s="2" customFormat="1" ht="12" customHeight="1">
      <c r="A21" s="31"/>
      <c r="B21" s="32"/>
      <c r="C21" s="31"/>
      <c r="D21" s="26" t="s">
        <v>27</v>
      </c>
      <c r="E21" s="31"/>
      <c r="F21" s="31"/>
      <c r="G21" s="31"/>
      <c r="H21" s="31"/>
      <c r="I21" s="26" t="s">
        <v>22</v>
      </c>
      <c r="J21" s="24" t="s">
        <v>28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Z21" s="172" t="s">
        <v>299</v>
      </c>
      <c r="BA21" s="172" t="s">
        <v>299</v>
      </c>
      <c r="BB21" s="172" t="s">
        <v>1</v>
      </c>
      <c r="BC21" s="172" t="s">
        <v>666</v>
      </c>
      <c r="BD21" s="172" t="s">
        <v>89</v>
      </c>
    </row>
    <row r="22" spans="1:56" s="2" customFormat="1" ht="18" customHeight="1">
      <c r="A22" s="31"/>
      <c r="B22" s="32"/>
      <c r="C22" s="31"/>
      <c r="D22" s="31"/>
      <c r="E22" s="24" t="s">
        <v>29</v>
      </c>
      <c r="F22" s="31"/>
      <c r="G22" s="31"/>
      <c r="H22" s="31"/>
      <c r="I22" s="26" t="s">
        <v>25</v>
      </c>
      <c r="J22" s="24" t="s">
        <v>30</v>
      </c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Z22" s="172" t="s">
        <v>229</v>
      </c>
      <c r="BA22" s="172" t="s">
        <v>229</v>
      </c>
      <c r="BB22" s="172" t="s">
        <v>1</v>
      </c>
      <c r="BC22" s="172" t="s">
        <v>658</v>
      </c>
      <c r="BD22" s="172" t="s">
        <v>89</v>
      </c>
    </row>
    <row r="23" spans="1:56" s="2" customFormat="1" ht="6.95" customHeight="1">
      <c r="A23" s="31"/>
      <c r="B23" s="32"/>
      <c r="C23" s="31"/>
      <c r="D23" s="31"/>
      <c r="E23" s="31"/>
      <c r="F23" s="31"/>
      <c r="G23" s="31"/>
      <c r="H23" s="31"/>
      <c r="I23" s="31"/>
      <c r="J23" s="31"/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Z23" s="172" t="s">
        <v>230</v>
      </c>
      <c r="BA23" s="172" t="s">
        <v>230</v>
      </c>
      <c r="BB23" s="172" t="s">
        <v>1</v>
      </c>
      <c r="BC23" s="172" t="s">
        <v>659</v>
      </c>
      <c r="BD23" s="172" t="s">
        <v>89</v>
      </c>
    </row>
    <row r="24" spans="1:56" s="2" customFormat="1" ht="12" customHeight="1">
      <c r="A24" s="31"/>
      <c r="B24" s="32"/>
      <c r="C24" s="31"/>
      <c r="D24" s="26" t="s">
        <v>31</v>
      </c>
      <c r="E24" s="31"/>
      <c r="F24" s="31"/>
      <c r="G24" s="31"/>
      <c r="H24" s="31"/>
      <c r="I24" s="26" t="s">
        <v>22</v>
      </c>
      <c r="J24" s="24" t="s">
        <v>32</v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Z24" s="172" t="s">
        <v>231</v>
      </c>
      <c r="BA24" s="172" t="s">
        <v>231</v>
      </c>
      <c r="BB24" s="172" t="s">
        <v>1</v>
      </c>
      <c r="BC24" s="172" t="s">
        <v>661</v>
      </c>
      <c r="BD24" s="172" t="s">
        <v>89</v>
      </c>
    </row>
    <row r="25" spans="1:56" s="2" customFormat="1" ht="18" customHeight="1">
      <c r="A25" s="31"/>
      <c r="B25" s="32"/>
      <c r="C25" s="31"/>
      <c r="D25" s="31"/>
      <c r="E25" s="24" t="s">
        <v>33</v>
      </c>
      <c r="F25" s="31"/>
      <c r="G25" s="31"/>
      <c r="H25" s="31"/>
      <c r="I25" s="26" t="s">
        <v>25</v>
      </c>
      <c r="J25" s="24" t="s">
        <v>1</v>
      </c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Z25" s="172" t="s">
        <v>313</v>
      </c>
      <c r="BA25" s="172" t="s">
        <v>313</v>
      </c>
      <c r="BB25" s="172" t="s">
        <v>1</v>
      </c>
      <c r="BC25" s="172" t="s">
        <v>666</v>
      </c>
      <c r="BD25" s="172" t="s">
        <v>89</v>
      </c>
    </row>
    <row r="26" spans="1:56" s="2" customFormat="1" ht="6.95" customHeight="1">
      <c r="A26" s="31"/>
      <c r="B26" s="32"/>
      <c r="C26" s="31"/>
      <c r="D26" s="31"/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56" s="2" customFormat="1" ht="12" customHeight="1">
      <c r="A27" s="31"/>
      <c r="B27" s="32"/>
      <c r="C27" s="31"/>
      <c r="D27" s="26" t="s">
        <v>35</v>
      </c>
      <c r="E27" s="31"/>
      <c r="F27" s="31"/>
      <c r="G27" s="31"/>
      <c r="H27" s="31"/>
      <c r="I27" s="26" t="s">
        <v>22</v>
      </c>
      <c r="J27" s="24" t="s">
        <v>1</v>
      </c>
      <c r="K27" s="31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56" s="2" customFormat="1" ht="18" customHeight="1">
      <c r="A28" s="31"/>
      <c r="B28" s="32"/>
      <c r="C28" s="31"/>
      <c r="D28" s="31"/>
      <c r="E28" s="24" t="s">
        <v>36</v>
      </c>
      <c r="F28" s="31"/>
      <c r="G28" s="31"/>
      <c r="H28" s="31"/>
      <c r="I28" s="26" t="s">
        <v>25</v>
      </c>
      <c r="J28" s="24" t="s">
        <v>1</v>
      </c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56" s="2" customFormat="1" ht="6.95" customHeight="1">
      <c r="A29" s="31"/>
      <c r="B29" s="32"/>
      <c r="C29" s="31"/>
      <c r="D29" s="31"/>
      <c r="E29" s="31"/>
      <c r="F29" s="31"/>
      <c r="G29" s="31"/>
      <c r="H29" s="31"/>
      <c r="I29" s="31"/>
      <c r="J29" s="31"/>
      <c r="K29" s="31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56" s="2" customFormat="1" ht="12" customHeight="1">
      <c r="A30" s="31"/>
      <c r="B30" s="32"/>
      <c r="C30" s="31"/>
      <c r="D30" s="26" t="s">
        <v>37</v>
      </c>
      <c r="E30" s="31"/>
      <c r="F30" s="31"/>
      <c r="G30" s="31"/>
      <c r="H30" s="31"/>
      <c r="I30" s="31"/>
      <c r="J30" s="31"/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56" s="8" customFormat="1" ht="16.5" customHeight="1">
      <c r="A31" s="103"/>
      <c r="B31" s="104"/>
      <c r="C31" s="103"/>
      <c r="D31" s="103"/>
      <c r="E31" s="345" t="s">
        <v>1</v>
      </c>
      <c r="F31" s="345"/>
      <c r="G31" s="345"/>
      <c r="H31" s="345"/>
      <c r="I31" s="103"/>
      <c r="J31" s="103"/>
      <c r="K31" s="103"/>
      <c r="L31" s="105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</row>
    <row r="32" spans="1:56" s="2" customFormat="1" ht="6.95" customHeight="1">
      <c r="A32" s="31"/>
      <c r="B32" s="32"/>
      <c r="C32" s="31"/>
      <c r="D32" s="31"/>
      <c r="E32" s="31"/>
      <c r="F32" s="31"/>
      <c r="G32" s="31"/>
      <c r="H32" s="31"/>
      <c r="I32" s="31"/>
      <c r="J32" s="31"/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5"/>
      <c r="E33" s="65"/>
      <c r="F33" s="65"/>
      <c r="G33" s="65"/>
      <c r="H33" s="65"/>
      <c r="I33" s="65"/>
      <c r="J33" s="65"/>
      <c r="K33" s="65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24" t="s">
        <v>137</v>
      </c>
      <c r="E34" s="31"/>
      <c r="F34" s="31"/>
      <c r="G34" s="31"/>
      <c r="H34" s="31"/>
      <c r="I34" s="31"/>
      <c r="J34" s="30">
        <f>J100</f>
        <v>102385.16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29" t="s">
        <v>138</v>
      </c>
      <c r="E35" s="31"/>
      <c r="F35" s="31"/>
      <c r="G35" s="31"/>
      <c r="H35" s="31"/>
      <c r="I35" s="31"/>
      <c r="J35" s="30">
        <f>J105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25.35" customHeight="1">
      <c r="A36" s="31"/>
      <c r="B36" s="32"/>
      <c r="C36" s="31"/>
      <c r="D36" s="106" t="s">
        <v>40</v>
      </c>
      <c r="E36" s="31"/>
      <c r="F36" s="31"/>
      <c r="G36" s="31"/>
      <c r="H36" s="31"/>
      <c r="I36" s="31"/>
      <c r="J36" s="70">
        <f>ROUND(J34 + J35, 2)</f>
        <v>102385.16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6.95" customHeight="1">
      <c r="A37" s="31"/>
      <c r="B37" s="32"/>
      <c r="C37" s="31"/>
      <c r="D37" s="65"/>
      <c r="E37" s="65"/>
      <c r="F37" s="65"/>
      <c r="G37" s="65"/>
      <c r="H37" s="65"/>
      <c r="I37" s="65"/>
      <c r="J37" s="65"/>
      <c r="K37" s="65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>
      <c r="A38" s="31"/>
      <c r="B38" s="32"/>
      <c r="C38" s="31"/>
      <c r="D38" s="31"/>
      <c r="E38" s="31"/>
      <c r="F38" s="35" t="s">
        <v>42</v>
      </c>
      <c r="G38" s="31"/>
      <c r="H38" s="31"/>
      <c r="I38" s="35" t="s">
        <v>41</v>
      </c>
      <c r="J38" s="35" t="s">
        <v>43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customHeight="1">
      <c r="A39" s="31"/>
      <c r="B39" s="32"/>
      <c r="C39" s="31"/>
      <c r="D39" s="107" t="s">
        <v>44</v>
      </c>
      <c r="E39" s="26" t="s">
        <v>45</v>
      </c>
      <c r="F39" s="108">
        <f>ROUND((SUM(BE105:BE106) + SUM(BE130:BE210)),  2)</f>
        <v>102385.16</v>
      </c>
      <c r="G39" s="31"/>
      <c r="H39" s="31"/>
      <c r="I39" s="109">
        <v>0.21</v>
      </c>
      <c r="J39" s="108">
        <f>ROUND(((SUM(BE105:BE106) + SUM(BE130:BE210))*I39),  2)</f>
        <v>21500.880000000001</v>
      </c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26" t="s">
        <v>46</v>
      </c>
      <c r="F40" s="108">
        <f>ROUND((SUM(BF105:BF106) + SUM(BF130:BF210)),  2)</f>
        <v>0</v>
      </c>
      <c r="G40" s="31"/>
      <c r="H40" s="31"/>
      <c r="I40" s="109">
        <v>0.15</v>
      </c>
      <c r="J40" s="108">
        <f>ROUND(((SUM(BF105:BF106) + SUM(BF130:BF210))*I40),  2)</f>
        <v>0</v>
      </c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5" hidden="1" customHeight="1">
      <c r="A41" s="31"/>
      <c r="B41" s="32"/>
      <c r="C41" s="31"/>
      <c r="D41" s="31"/>
      <c r="E41" s="26" t="s">
        <v>47</v>
      </c>
      <c r="F41" s="108">
        <f>ROUND((SUM(BG105:BG106) + SUM(BG130:BG210)),  2)</f>
        <v>0</v>
      </c>
      <c r="G41" s="31"/>
      <c r="H41" s="31"/>
      <c r="I41" s="109">
        <v>0.21</v>
      </c>
      <c r="J41" s="108">
        <f>0</f>
        <v>0</v>
      </c>
      <c r="K41" s="31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hidden="1" customHeight="1">
      <c r="A42" s="31"/>
      <c r="B42" s="32"/>
      <c r="C42" s="31"/>
      <c r="D42" s="31"/>
      <c r="E42" s="26" t="s">
        <v>48</v>
      </c>
      <c r="F42" s="108">
        <f>ROUND((SUM(BH105:BH106) + SUM(BH130:BH210)),  2)</f>
        <v>0</v>
      </c>
      <c r="G42" s="31"/>
      <c r="H42" s="31"/>
      <c r="I42" s="109">
        <v>0.15</v>
      </c>
      <c r="J42" s="108">
        <f>0</f>
        <v>0</v>
      </c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14.45" hidden="1" customHeight="1">
      <c r="A43" s="31"/>
      <c r="B43" s="32"/>
      <c r="C43" s="31"/>
      <c r="D43" s="31"/>
      <c r="E43" s="26" t="s">
        <v>49</v>
      </c>
      <c r="F43" s="108">
        <f>ROUND((SUM(BI105:BI106) + SUM(BI130:BI210)),  2)</f>
        <v>0</v>
      </c>
      <c r="G43" s="31"/>
      <c r="H43" s="31"/>
      <c r="I43" s="109">
        <v>0</v>
      </c>
      <c r="J43" s="108">
        <f>0</f>
        <v>0</v>
      </c>
      <c r="K43" s="31"/>
      <c r="L43" s="4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6.95" customHeight="1">
      <c r="A44" s="31"/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4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2" customFormat="1" ht="25.35" customHeight="1">
      <c r="A45" s="31"/>
      <c r="B45" s="32"/>
      <c r="C45" s="99"/>
      <c r="D45" s="110" t="s">
        <v>50</v>
      </c>
      <c r="E45" s="59"/>
      <c r="F45" s="59"/>
      <c r="G45" s="111" t="s">
        <v>51</v>
      </c>
      <c r="H45" s="112" t="s">
        <v>52</v>
      </c>
      <c r="I45" s="59"/>
      <c r="J45" s="113">
        <f>SUM(J36:J43)</f>
        <v>123886.04000000001</v>
      </c>
      <c r="K45" s="114"/>
      <c r="L45" s="4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s="2" customFormat="1" ht="14.45" customHeight="1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  <c r="L46" s="4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1"/>
      <c r="D50" s="42" t="s">
        <v>53</v>
      </c>
      <c r="E50" s="43"/>
      <c r="F50" s="43"/>
      <c r="G50" s="42" t="s">
        <v>54</v>
      </c>
      <c r="H50" s="43"/>
      <c r="I50" s="43"/>
      <c r="J50" s="43"/>
      <c r="K50" s="43"/>
      <c r="L50" s="4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1"/>
      <c r="B61" s="32"/>
      <c r="C61" s="31"/>
      <c r="D61" s="44" t="s">
        <v>55</v>
      </c>
      <c r="E61" s="34"/>
      <c r="F61" s="115" t="s">
        <v>56</v>
      </c>
      <c r="G61" s="44" t="s">
        <v>55</v>
      </c>
      <c r="H61" s="34"/>
      <c r="I61" s="34"/>
      <c r="J61" s="116" t="s">
        <v>56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1"/>
      <c r="B65" s="32"/>
      <c r="C65" s="31"/>
      <c r="D65" s="42" t="s">
        <v>57</v>
      </c>
      <c r="E65" s="45"/>
      <c r="F65" s="45"/>
      <c r="G65" s="42" t="s">
        <v>58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1"/>
      <c r="B76" s="32"/>
      <c r="C76" s="31"/>
      <c r="D76" s="44" t="s">
        <v>55</v>
      </c>
      <c r="E76" s="34"/>
      <c r="F76" s="115" t="s">
        <v>56</v>
      </c>
      <c r="G76" s="44" t="s">
        <v>55</v>
      </c>
      <c r="H76" s="34"/>
      <c r="I76" s="34"/>
      <c r="J76" s="116" t="s">
        <v>56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>
      <c r="A82" s="31"/>
      <c r="B82" s="32"/>
      <c r="C82" s="21" t="s">
        <v>139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14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>
      <c r="A85" s="31"/>
      <c r="B85" s="32"/>
      <c r="C85" s="31"/>
      <c r="D85" s="31"/>
      <c r="E85" s="377" t="str">
        <f>E7</f>
        <v>Integrované městské centrum TILIA -Zm.L. -dod.č.6</v>
      </c>
      <c r="F85" s="378"/>
      <c r="G85" s="378"/>
      <c r="H85" s="378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20"/>
      <c r="C86" s="26" t="s">
        <v>133</v>
      </c>
      <c r="L86" s="20"/>
    </row>
    <row r="87" spans="1:31" s="1" customFormat="1" ht="16.5" customHeight="1">
      <c r="B87" s="20"/>
      <c r="E87" s="377" t="s">
        <v>134</v>
      </c>
      <c r="F87" s="343"/>
      <c r="G87" s="343"/>
      <c r="H87" s="343"/>
      <c r="L87" s="20"/>
    </row>
    <row r="88" spans="1:31" s="1" customFormat="1" ht="12" customHeight="1">
      <c r="B88" s="20"/>
      <c r="C88" s="26" t="s">
        <v>135</v>
      </c>
      <c r="L88" s="20"/>
    </row>
    <row r="89" spans="1:31" s="2" customFormat="1" ht="16.5" customHeight="1">
      <c r="A89" s="31"/>
      <c r="B89" s="32"/>
      <c r="C89" s="31"/>
      <c r="D89" s="31"/>
      <c r="E89" s="379" t="s">
        <v>223</v>
      </c>
      <c r="F89" s="376"/>
      <c r="G89" s="376"/>
      <c r="H89" s="376"/>
      <c r="I89" s="31"/>
      <c r="J89" s="31"/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225</v>
      </c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1"/>
      <c r="D91" s="31"/>
      <c r="E91" s="340" t="str">
        <f>E13</f>
        <v>29.9 - Zábradlí Z0X1 - stěna vnitřního schodiště</v>
      </c>
      <c r="F91" s="376"/>
      <c r="G91" s="376"/>
      <c r="H91" s="376"/>
      <c r="I91" s="31"/>
      <c r="J91" s="31"/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18</v>
      </c>
      <c r="D93" s="31"/>
      <c r="E93" s="31"/>
      <c r="F93" s="24" t="str">
        <f>F16</f>
        <v>Rychnov u Jablonce nad Nisou</v>
      </c>
      <c r="G93" s="31"/>
      <c r="H93" s="31"/>
      <c r="I93" s="26" t="s">
        <v>20</v>
      </c>
      <c r="J93" s="54">
        <f>IF(J16="","",J16)</f>
        <v>45173</v>
      </c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5" customHeight="1">
      <c r="A94" s="31"/>
      <c r="B94" s="32"/>
      <c r="C94" s="31"/>
      <c r="D94" s="31"/>
      <c r="E94" s="31"/>
      <c r="F94" s="31"/>
      <c r="G94" s="31"/>
      <c r="H94" s="31"/>
      <c r="I94" s="31"/>
      <c r="J94" s="31"/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2" customHeight="1">
      <c r="A95" s="31"/>
      <c r="B95" s="32"/>
      <c r="C95" s="26" t="s">
        <v>21</v>
      </c>
      <c r="D95" s="31"/>
      <c r="E95" s="31"/>
      <c r="F95" s="24" t="str">
        <f>E19</f>
        <v>Město Rychnov u Jablonce nad Nisou</v>
      </c>
      <c r="G95" s="31"/>
      <c r="H95" s="31"/>
      <c r="I95" s="26" t="s">
        <v>31</v>
      </c>
      <c r="J95" s="27" t="str">
        <f>E25</f>
        <v>DESIGM 4</v>
      </c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5.7" customHeight="1">
      <c r="A96" s="31"/>
      <c r="B96" s="32"/>
      <c r="C96" s="26" t="s">
        <v>27</v>
      </c>
      <c r="D96" s="31"/>
      <c r="E96" s="31"/>
      <c r="F96" s="24" t="str">
        <f>IF(E22="","",E22)</f>
        <v>CL-EVANS s.r.o., Bulharská 1557, Česká Lípa</v>
      </c>
      <c r="G96" s="31"/>
      <c r="H96" s="31"/>
      <c r="I96" s="26" t="s">
        <v>35</v>
      </c>
      <c r="J96" s="27" t="str">
        <f>E28</f>
        <v>Radek Ulbricht, CL-EVANS s.r.o.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4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17" t="s">
        <v>140</v>
      </c>
      <c r="D98" s="99"/>
      <c r="E98" s="99"/>
      <c r="F98" s="99"/>
      <c r="G98" s="99"/>
      <c r="H98" s="99"/>
      <c r="I98" s="99"/>
      <c r="J98" s="118" t="s">
        <v>141</v>
      </c>
      <c r="K98" s="99"/>
      <c r="L98" s="4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9" customHeight="1">
      <c r="A100" s="31"/>
      <c r="B100" s="32"/>
      <c r="C100" s="119" t="s">
        <v>142</v>
      </c>
      <c r="D100" s="31"/>
      <c r="E100" s="31"/>
      <c r="F100" s="31"/>
      <c r="G100" s="31"/>
      <c r="H100" s="31"/>
      <c r="I100" s="31"/>
      <c r="J100" s="70">
        <f>J130</f>
        <v>102385.16</v>
      </c>
      <c r="K100" s="31"/>
      <c r="L100" s="4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7" t="s">
        <v>143</v>
      </c>
    </row>
    <row r="101" spans="1:47" s="9" customFormat="1" ht="24.95" customHeight="1">
      <c r="B101" s="120"/>
      <c r="D101" s="121" t="s">
        <v>236</v>
      </c>
      <c r="E101" s="122"/>
      <c r="F101" s="122"/>
      <c r="G101" s="122"/>
      <c r="H101" s="122"/>
      <c r="I101" s="122"/>
      <c r="J101" s="123">
        <f>J131</f>
        <v>95843.540000000008</v>
      </c>
      <c r="L101" s="120"/>
    </row>
    <row r="102" spans="1:47" s="9" customFormat="1" ht="24.95" customHeight="1">
      <c r="B102" s="120"/>
      <c r="D102" s="121" t="s">
        <v>237</v>
      </c>
      <c r="E102" s="122"/>
      <c r="F102" s="122"/>
      <c r="G102" s="122"/>
      <c r="H102" s="122"/>
      <c r="I102" s="122"/>
      <c r="J102" s="123">
        <f>J152</f>
        <v>6541.62</v>
      </c>
      <c r="L102" s="120"/>
    </row>
    <row r="103" spans="1:47" s="2" customFormat="1" ht="21.75" customHeight="1">
      <c r="A103" s="31"/>
      <c r="B103" s="32"/>
      <c r="C103" s="31"/>
      <c r="D103" s="31"/>
      <c r="E103" s="31"/>
      <c r="F103" s="31"/>
      <c r="G103" s="31"/>
      <c r="H103" s="31"/>
      <c r="I103" s="31"/>
      <c r="J103" s="31"/>
      <c r="K103" s="31"/>
      <c r="L103" s="4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47" s="2" customFormat="1" ht="6.95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47" s="2" customFormat="1" ht="29.25" customHeight="1">
      <c r="A105" s="31"/>
      <c r="B105" s="32"/>
      <c r="C105" s="119" t="s">
        <v>147</v>
      </c>
      <c r="D105" s="31"/>
      <c r="E105" s="31"/>
      <c r="F105" s="31"/>
      <c r="G105" s="31"/>
      <c r="H105" s="31"/>
      <c r="I105" s="31"/>
      <c r="J105" s="128">
        <v>0</v>
      </c>
      <c r="K105" s="31"/>
      <c r="L105" s="41"/>
      <c r="N105" s="129" t="s">
        <v>44</v>
      </c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47" s="2" customFormat="1" ht="18" customHeight="1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47" s="2" customFormat="1" ht="29.25" customHeight="1">
      <c r="A107" s="31"/>
      <c r="B107" s="32"/>
      <c r="C107" s="98" t="s">
        <v>131</v>
      </c>
      <c r="D107" s="99"/>
      <c r="E107" s="99"/>
      <c r="F107" s="99"/>
      <c r="G107" s="99"/>
      <c r="H107" s="99"/>
      <c r="I107" s="99"/>
      <c r="J107" s="100">
        <f>ROUND(J100+J105,2)</f>
        <v>102385.16</v>
      </c>
      <c r="K107" s="99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47" s="2" customFormat="1" ht="6.95" customHeight="1">
      <c r="A108" s="31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12" spans="1:47" s="2" customFormat="1" ht="6.95" customHeight="1">
      <c r="A112" s="31"/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24.95" customHeight="1">
      <c r="A113" s="31"/>
      <c r="B113" s="32"/>
      <c r="C113" s="21" t="s">
        <v>148</v>
      </c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6.95" customHeight="1">
      <c r="A114" s="31"/>
      <c r="B114" s="32"/>
      <c r="C114" s="31"/>
      <c r="D114" s="31"/>
      <c r="E114" s="31"/>
      <c r="F114" s="31"/>
      <c r="G114" s="31"/>
      <c r="H114" s="31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12" customHeight="1">
      <c r="A115" s="31"/>
      <c r="B115" s="32"/>
      <c r="C115" s="26" t="s">
        <v>14</v>
      </c>
      <c r="D115" s="31"/>
      <c r="E115" s="31"/>
      <c r="F115" s="31"/>
      <c r="G115" s="31"/>
      <c r="H115" s="31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16.5" customHeight="1">
      <c r="A116" s="31"/>
      <c r="B116" s="32"/>
      <c r="C116" s="31"/>
      <c r="D116" s="31"/>
      <c r="E116" s="377" t="str">
        <f>E7</f>
        <v>Integrované městské centrum TILIA -Zm.L. -dod.č.6</v>
      </c>
      <c r="F116" s="378"/>
      <c r="G116" s="378"/>
      <c r="H116" s="378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1" customFormat="1" ht="12" customHeight="1">
      <c r="B117" s="20"/>
      <c r="C117" s="26" t="s">
        <v>133</v>
      </c>
      <c r="L117" s="20"/>
    </row>
    <row r="118" spans="1:31" s="1" customFormat="1" ht="16.5" customHeight="1">
      <c r="B118" s="20"/>
      <c r="E118" s="377" t="s">
        <v>134</v>
      </c>
      <c r="F118" s="343"/>
      <c r="G118" s="343"/>
      <c r="H118" s="343"/>
      <c r="L118" s="20"/>
    </row>
    <row r="119" spans="1:31" s="1" customFormat="1" ht="12" customHeight="1">
      <c r="B119" s="20"/>
      <c r="C119" s="26" t="s">
        <v>135</v>
      </c>
      <c r="L119" s="20"/>
    </row>
    <row r="120" spans="1:31" s="2" customFormat="1" ht="16.5" customHeight="1">
      <c r="A120" s="31"/>
      <c r="B120" s="32"/>
      <c r="C120" s="31"/>
      <c r="D120" s="31"/>
      <c r="E120" s="379" t="s">
        <v>223</v>
      </c>
      <c r="F120" s="376"/>
      <c r="G120" s="376"/>
      <c r="H120" s="376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2" customHeight="1">
      <c r="A121" s="31"/>
      <c r="B121" s="32"/>
      <c r="C121" s="26" t="s">
        <v>225</v>
      </c>
      <c r="D121" s="31"/>
      <c r="E121" s="31"/>
      <c r="F121" s="31"/>
      <c r="G121" s="31"/>
      <c r="H121" s="31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6.5" customHeight="1">
      <c r="A122" s="31"/>
      <c r="B122" s="32"/>
      <c r="C122" s="31"/>
      <c r="D122" s="31"/>
      <c r="E122" s="340" t="str">
        <f>E13</f>
        <v>29.9 - Zábradlí Z0X1 - stěna vnitřního schodiště</v>
      </c>
      <c r="F122" s="376"/>
      <c r="G122" s="376"/>
      <c r="H122" s="376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6.9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2" customHeight="1">
      <c r="A124" s="31"/>
      <c r="B124" s="32"/>
      <c r="C124" s="26" t="s">
        <v>18</v>
      </c>
      <c r="D124" s="31"/>
      <c r="E124" s="31"/>
      <c r="F124" s="24" t="str">
        <f>F16</f>
        <v>Rychnov u Jablonce nad Nisou</v>
      </c>
      <c r="G124" s="31"/>
      <c r="H124" s="31"/>
      <c r="I124" s="26" t="s">
        <v>20</v>
      </c>
      <c r="J124" s="54">
        <f>IF(J16="","",J16)</f>
        <v>45173</v>
      </c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6.95" customHeight="1">
      <c r="A125" s="31"/>
      <c r="B125" s="32"/>
      <c r="C125" s="31"/>
      <c r="D125" s="31"/>
      <c r="E125" s="31"/>
      <c r="F125" s="31"/>
      <c r="G125" s="31"/>
      <c r="H125" s="31"/>
      <c r="I125" s="31"/>
      <c r="J125" s="31"/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2" customHeight="1">
      <c r="A126" s="31"/>
      <c r="B126" s="32"/>
      <c r="C126" s="26" t="s">
        <v>21</v>
      </c>
      <c r="D126" s="31"/>
      <c r="E126" s="31"/>
      <c r="F126" s="24" t="str">
        <f>E19</f>
        <v>Město Rychnov u Jablonce nad Nisou</v>
      </c>
      <c r="G126" s="31"/>
      <c r="H126" s="31"/>
      <c r="I126" s="26" t="s">
        <v>31</v>
      </c>
      <c r="J126" s="27" t="str">
        <f>E25</f>
        <v>DESIGM 4</v>
      </c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25.7" customHeight="1">
      <c r="A127" s="31"/>
      <c r="B127" s="32"/>
      <c r="C127" s="26" t="s">
        <v>27</v>
      </c>
      <c r="D127" s="31"/>
      <c r="E127" s="31"/>
      <c r="F127" s="24" t="str">
        <f>IF(E22="","",E22)</f>
        <v>CL-EVANS s.r.o., Bulharská 1557, Česká Lípa</v>
      </c>
      <c r="G127" s="31"/>
      <c r="H127" s="31"/>
      <c r="I127" s="26" t="s">
        <v>35</v>
      </c>
      <c r="J127" s="27" t="str">
        <f>E28</f>
        <v>Radek Ulbricht, CL-EVANS s.r.o.</v>
      </c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0.3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11" customFormat="1" ht="29.25" customHeight="1">
      <c r="A129" s="130"/>
      <c r="B129" s="131"/>
      <c r="C129" s="132" t="s">
        <v>149</v>
      </c>
      <c r="D129" s="133" t="s">
        <v>65</v>
      </c>
      <c r="E129" s="133" t="s">
        <v>61</v>
      </c>
      <c r="F129" s="133" t="s">
        <v>62</v>
      </c>
      <c r="G129" s="133" t="s">
        <v>150</v>
      </c>
      <c r="H129" s="133" t="s">
        <v>151</v>
      </c>
      <c r="I129" s="133" t="s">
        <v>152</v>
      </c>
      <c r="J129" s="133" t="s">
        <v>141</v>
      </c>
      <c r="K129" s="134" t="s">
        <v>153</v>
      </c>
      <c r="L129" s="135"/>
      <c r="M129" s="61" t="s">
        <v>1</v>
      </c>
      <c r="N129" s="62" t="s">
        <v>44</v>
      </c>
      <c r="O129" s="62" t="s">
        <v>154</v>
      </c>
      <c r="P129" s="62" t="s">
        <v>155</v>
      </c>
      <c r="Q129" s="62" t="s">
        <v>156</v>
      </c>
      <c r="R129" s="62" t="s">
        <v>157</v>
      </c>
      <c r="S129" s="62" t="s">
        <v>158</v>
      </c>
      <c r="T129" s="62" t="s">
        <v>159</v>
      </c>
      <c r="U129" s="63" t="s">
        <v>160</v>
      </c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</row>
    <row r="130" spans="1:65" s="2" customFormat="1" ht="22.9" customHeight="1">
      <c r="A130" s="31"/>
      <c r="B130" s="32"/>
      <c r="C130" s="68" t="s">
        <v>161</v>
      </c>
      <c r="D130" s="31"/>
      <c r="E130" s="31"/>
      <c r="F130" s="31"/>
      <c r="G130" s="31"/>
      <c r="H130" s="31"/>
      <c r="I130" s="31"/>
      <c r="J130" s="136">
        <f>BK130</f>
        <v>102385.16</v>
      </c>
      <c r="K130" s="31"/>
      <c r="L130" s="32"/>
      <c r="M130" s="64"/>
      <c r="N130" s="55"/>
      <c r="O130" s="65"/>
      <c r="P130" s="137">
        <f>P131+P152</f>
        <v>0</v>
      </c>
      <c r="Q130" s="65"/>
      <c r="R130" s="137">
        <f>R131+R152</f>
        <v>1.2500580000000001E-2</v>
      </c>
      <c r="S130" s="65"/>
      <c r="T130" s="137">
        <f>T131+T152</f>
        <v>0</v>
      </c>
      <c r="U130" s="66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7" t="s">
        <v>79</v>
      </c>
      <c r="AU130" s="17" t="s">
        <v>143</v>
      </c>
      <c r="BK130" s="138">
        <f>BK131+BK152</f>
        <v>102385.16</v>
      </c>
    </row>
    <row r="131" spans="1:65" s="12" customFormat="1" ht="25.9" customHeight="1">
      <c r="B131" s="139"/>
      <c r="D131" s="140" t="s">
        <v>79</v>
      </c>
      <c r="E131" s="141" t="s">
        <v>175</v>
      </c>
      <c r="F131" s="141" t="s">
        <v>176</v>
      </c>
      <c r="J131" s="142">
        <f>BK131</f>
        <v>95843.540000000008</v>
      </c>
      <c r="L131" s="139"/>
      <c r="M131" s="143"/>
      <c r="N131" s="144"/>
      <c r="O131" s="144"/>
      <c r="P131" s="145">
        <f>SUM(P132:P151)</f>
        <v>0</v>
      </c>
      <c r="Q131" s="144"/>
      <c r="R131" s="145">
        <f>SUM(R132:R151)</f>
        <v>4.2691999999999999E-3</v>
      </c>
      <c r="S131" s="144"/>
      <c r="T131" s="145">
        <f>SUM(T132:T151)</f>
        <v>0</v>
      </c>
      <c r="U131" s="146"/>
      <c r="AR131" s="140" t="s">
        <v>172</v>
      </c>
      <c r="AT131" s="147" t="s">
        <v>79</v>
      </c>
      <c r="AU131" s="147" t="s">
        <v>80</v>
      </c>
      <c r="AY131" s="140" t="s">
        <v>164</v>
      </c>
      <c r="BK131" s="148">
        <f>SUM(BK132:BK151)</f>
        <v>95843.540000000008</v>
      </c>
    </row>
    <row r="132" spans="1:65" s="2" customFormat="1" ht="24.2" customHeight="1">
      <c r="A132" s="31"/>
      <c r="B132" s="151"/>
      <c r="C132" s="152" t="s">
        <v>87</v>
      </c>
      <c r="D132" s="152" t="s">
        <v>168</v>
      </c>
      <c r="E132" s="153" t="s">
        <v>238</v>
      </c>
      <c r="F132" s="154" t="s">
        <v>239</v>
      </c>
      <c r="G132" s="155" t="s">
        <v>240</v>
      </c>
      <c r="H132" s="156">
        <v>10.673</v>
      </c>
      <c r="I132" s="157">
        <v>1410</v>
      </c>
      <c r="J132" s="157">
        <f>ROUND(I132*H132,2)</f>
        <v>15048.93</v>
      </c>
      <c r="K132" s="154" t="s">
        <v>1</v>
      </c>
      <c r="L132" s="32"/>
      <c r="M132" s="158" t="s">
        <v>1</v>
      </c>
      <c r="N132" s="159" t="s">
        <v>45</v>
      </c>
      <c r="O132" s="160">
        <v>0</v>
      </c>
      <c r="P132" s="160">
        <f>O132*H132</f>
        <v>0</v>
      </c>
      <c r="Q132" s="160">
        <v>4.0000000000000002E-4</v>
      </c>
      <c r="R132" s="160">
        <f>Q132*H132</f>
        <v>4.2691999999999999E-3</v>
      </c>
      <c r="S132" s="160">
        <v>0</v>
      </c>
      <c r="T132" s="160">
        <f>S132*H132</f>
        <v>0</v>
      </c>
      <c r="U132" s="161" t="s">
        <v>1</v>
      </c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62" t="s">
        <v>172</v>
      </c>
      <c r="AT132" s="162" t="s">
        <v>168</v>
      </c>
      <c r="AU132" s="162" t="s">
        <v>87</v>
      </c>
      <c r="AY132" s="17" t="s">
        <v>164</v>
      </c>
      <c r="BE132" s="163">
        <f>IF(N132="základní",J132,0)</f>
        <v>15048.93</v>
      </c>
      <c r="BF132" s="163">
        <f>IF(N132="snížená",J132,0)</f>
        <v>0</v>
      </c>
      <c r="BG132" s="163">
        <f>IF(N132="zákl. přenesená",J132,0)</f>
        <v>0</v>
      </c>
      <c r="BH132" s="163">
        <f>IF(N132="sníž. přenesená",J132,0)</f>
        <v>0</v>
      </c>
      <c r="BI132" s="163">
        <f>IF(N132="nulová",J132,0)</f>
        <v>0</v>
      </c>
      <c r="BJ132" s="17" t="s">
        <v>87</v>
      </c>
      <c r="BK132" s="163">
        <f>ROUND(I132*H132,2)</f>
        <v>15048.93</v>
      </c>
      <c r="BL132" s="17" t="s">
        <v>172</v>
      </c>
      <c r="BM132" s="162" t="s">
        <v>667</v>
      </c>
    </row>
    <row r="133" spans="1:65" s="2" customFormat="1" ht="19.5">
      <c r="A133" s="31"/>
      <c r="B133" s="32"/>
      <c r="C133" s="31"/>
      <c r="D133" s="164" t="s">
        <v>174</v>
      </c>
      <c r="E133" s="31"/>
      <c r="F133" s="165" t="s">
        <v>242</v>
      </c>
      <c r="G133" s="31"/>
      <c r="H133" s="31"/>
      <c r="I133" s="31"/>
      <c r="J133" s="31"/>
      <c r="K133" s="31"/>
      <c r="L133" s="32"/>
      <c r="M133" s="166"/>
      <c r="N133" s="167"/>
      <c r="O133" s="57"/>
      <c r="P133" s="57"/>
      <c r="Q133" s="57"/>
      <c r="R133" s="57"/>
      <c r="S133" s="57"/>
      <c r="T133" s="57"/>
      <c r="U133" s="58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7" t="s">
        <v>174</v>
      </c>
      <c r="AU133" s="17" t="s">
        <v>87</v>
      </c>
    </row>
    <row r="134" spans="1:65" s="14" customFormat="1">
      <c r="B134" s="192"/>
      <c r="D134" s="164" t="s">
        <v>243</v>
      </c>
      <c r="E134" s="193" t="s">
        <v>1</v>
      </c>
      <c r="F134" s="194" t="s">
        <v>668</v>
      </c>
      <c r="H134" s="193" t="s">
        <v>1</v>
      </c>
      <c r="L134" s="192"/>
      <c r="M134" s="195"/>
      <c r="N134" s="196"/>
      <c r="O134" s="196"/>
      <c r="P134" s="196"/>
      <c r="Q134" s="196"/>
      <c r="R134" s="196"/>
      <c r="S134" s="196"/>
      <c r="T134" s="196"/>
      <c r="U134" s="197"/>
      <c r="AT134" s="193" t="s">
        <v>243</v>
      </c>
      <c r="AU134" s="193" t="s">
        <v>87</v>
      </c>
      <c r="AV134" s="14" t="s">
        <v>87</v>
      </c>
      <c r="AW134" s="14" t="s">
        <v>34</v>
      </c>
      <c r="AX134" s="14" t="s">
        <v>80</v>
      </c>
      <c r="AY134" s="193" t="s">
        <v>164</v>
      </c>
    </row>
    <row r="135" spans="1:65" s="14" customFormat="1">
      <c r="B135" s="192"/>
      <c r="D135" s="164" t="s">
        <v>243</v>
      </c>
      <c r="E135" s="193" t="s">
        <v>1</v>
      </c>
      <c r="F135" s="194" t="s">
        <v>669</v>
      </c>
      <c r="H135" s="193" t="s">
        <v>1</v>
      </c>
      <c r="L135" s="192"/>
      <c r="M135" s="195"/>
      <c r="N135" s="196"/>
      <c r="O135" s="196"/>
      <c r="P135" s="196"/>
      <c r="Q135" s="196"/>
      <c r="R135" s="196"/>
      <c r="S135" s="196"/>
      <c r="T135" s="196"/>
      <c r="U135" s="197"/>
      <c r="AT135" s="193" t="s">
        <v>243</v>
      </c>
      <c r="AU135" s="193" t="s">
        <v>87</v>
      </c>
      <c r="AV135" s="14" t="s">
        <v>87</v>
      </c>
      <c r="AW135" s="14" t="s">
        <v>34</v>
      </c>
      <c r="AX135" s="14" t="s">
        <v>80</v>
      </c>
      <c r="AY135" s="193" t="s">
        <v>164</v>
      </c>
    </row>
    <row r="136" spans="1:65" s="14" customFormat="1">
      <c r="B136" s="192"/>
      <c r="D136" s="164" t="s">
        <v>243</v>
      </c>
      <c r="E136" s="193" t="s">
        <v>1</v>
      </c>
      <c r="F136" s="194" t="s">
        <v>670</v>
      </c>
      <c r="H136" s="193" t="s">
        <v>1</v>
      </c>
      <c r="L136" s="192"/>
      <c r="M136" s="195"/>
      <c r="N136" s="196"/>
      <c r="O136" s="196"/>
      <c r="P136" s="196"/>
      <c r="Q136" s="196"/>
      <c r="R136" s="196"/>
      <c r="S136" s="196"/>
      <c r="T136" s="196"/>
      <c r="U136" s="197"/>
      <c r="AT136" s="193" t="s">
        <v>243</v>
      </c>
      <c r="AU136" s="193" t="s">
        <v>87</v>
      </c>
      <c r="AV136" s="14" t="s">
        <v>87</v>
      </c>
      <c r="AW136" s="14" t="s">
        <v>34</v>
      </c>
      <c r="AX136" s="14" t="s">
        <v>80</v>
      </c>
      <c r="AY136" s="193" t="s">
        <v>164</v>
      </c>
    </row>
    <row r="137" spans="1:65" s="14" customFormat="1" ht="22.5">
      <c r="B137" s="192"/>
      <c r="D137" s="164" t="s">
        <v>243</v>
      </c>
      <c r="E137" s="193" t="s">
        <v>1</v>
      </c>
      <c r="F137" s="194" t="s">
        <v>671</v>
      </c>
      <c r="H137" s="193" t="s">
        <v>1</v>
      </c>
      <c r="L137" s="192"/>
      <c r="M137" s="195"/>
      <c r="N137" s="196"/>
      <c r="O137" s="196"/>
      <c r="P137" s="196"/>
      <c r="Q137" s="196"/>
      <c r="R137" s="196"/>
      <c r="S137" s="196"/>
      <c r="T137" s="196"/>
      <c r="U137" s="197"/>
      <c r="AT137" s="193" t="s">
        <v>243</v>
      </c>
      <c r="AU137" s="193" t="s">
        <v>87</v>
      </c>
      <c r="AV137" s="14" t="s">
        <v>87</v>
      </c>
      <c r="AW137" s="14" t="s">
        <v>34</v>
      </c>
      <c r="AX137" s="14" t="s">
        <v>80</v>
      </c>
      <c r="AY137" s="193" t="s">
        <v>164</v>
      </c>
    </row>
    <row r="138" spans="1:65" s="14" customFormat="1">
      <c r="B138" s="192"/>
      <c r="D138" s="164" t="s">
        <v>243</v>
      </c>
      <c r="E138" s="193" t="s">
        <v>1</v>
      </c>
      <c r="F138" s="194" t="s">
        <v>672</v>
      </c>
      <c r="H138" s="193" t="s">
        <v>1</v>
      </c>
      <c r="L138" s="192"/>
      <c r="M138" s="195"/>
      <c r="N138" s="196"/>
      <c r="O138" s="196"/>
      <c r="P138" s="196"/>
      <c r="Q138" s="196"/>
      <c r="R138" s="196"/>
      <c r="S138" s="196"/>
      <c r="T138" s="196"/>
      <c r="U138" s="197"/>
      <c r="AT138" s="193" t="s">
        <v>243</v>
      </c>
      <c r="AU138" s="193" t="s">
        <v>87</v>
      </c>
      <c r="AV138" s="14" t="s">
        <v>87</v>
      </c>
      <c r="AW138" s="14" t="s">
        <v>34</v>
      </c>
      <c r="AX138" s="14" t="s">
        <v>80</v>
      </c>
      <c r="AY138" s="193" t="s">
        <v>164</v>
      </c>
    </row>
    <row r="139" spans="1:65" s="14" customFormat="1">
      <c r="B139" s="192"/>
      <c r="D139" s="164" t="s">
        <v>243</v>
      </c>
      <c r="E139" s="193" t="s">
        <v>1</v>
      </c>
      <c r="F139" s="194" t="s">
        <v>673</v>
      </c>
      <c r="H139" s="193" t="s">
        <v>1</v>
      </c>
      <c r="L139" s="192"/>
      <c r="M139" s="195"/>
      <c r="N139" s="196"/>
      <c r="O139" s="196"/>
      <c r="P139" s="196"/>
      <c r="Q139" s="196"/>
      <c r="R139" s="196"/>
      <c r="S139" s="196"/>
      <c r="T139" s="196"/>
      <c r="U139" s="197"/>
      <c r="AT139" s="193" t="s">
        <v>243</v>
      </c>
      <c r="AU139" s="193" t="s">
        <v>87</v>
      </c>
      <c r="AV139" s="14" t="s">
        <v>87</v>
      </c>
      <c r="AW139" s="14" t="s">
        <v>34</v>
      </c>
      <c r="AX139" s="14" t="s">
        <v>80</v>
      </c>
      <c r="AY139" s="193" t="s">
        <v>164</v>
      </c>
    </row>
    <row r="140" spans="1:65" s="13" customFormat="1">
      <c r="B140" s="173"/>
      <c r="D140" s="164" t="s">
        <v>243</v>
      </c>
      <c r="E140" s="174" t="s">
        <v>244</v>
      </c>
      <c r="F140" s="175" t="s">
        <v>674</v>
      </c>
      <c r="H140" s="176">
        <v>10.673</v>
      </c>
      <c r="L140" s="173"/>
      <c r="M140" s="177"/>
      <c r="N140" s="178"/>
      <c r="O140" s="178"/>
      <c r="P140" s="178"/>
      <c r="Q140" s="178"/>
      <c r="R140" s="178"/>
      <c r="S140" s="178"/>
      <c r="T140" s="178"/>
      <c r="U140" s="179"/>
      <c r="AT140" s="174" t="s">
        <v>243</v>
      </c>
      <c r="AU140" s="174" t="s">
        <v>87</v>
      </c>
      <c r="AV140" s="13" t="s">
        <v>89</v>
      </c>
      <c r="AW140" s="13" t="s">
        <v>34</v>
      </c>
      <c r="AX140" s="13" t="s">
        <v>80</v>
      </c>
      <c r="AY140" s="174" t="s">
        <v>164</v>
      </c>
    </row>
    <row r="141" spans="1:65" s="13" customFormat="1">
      <c r="B141" s="173"/>
      <c r="D141" s="164" t="s">
        <v>243</v>
      </c>
      <c r="E141" s="174" t="s">
        <v>246</v>
      </c>
      <c r="F141" s="175" t="s">
        <v>247</v>
      </c>
      <c r="H141" s="176">
        <v>10.673</v>
      </c>
      <c r="L141" s="173"/>
      <c r="M141" s="177"/>
      <c r="N141" s="178"/>
      <c r="O141" s="178"/>
      <c r="P141" s="178"/>
      <c r="Q141" s="178"/>
      <c r="R141" s="178"/>
      <c r="S141" s="178"/>
      <c r="T141" s="178"/>
      <c r="U141" s="179"/>
      <c r="AT141" s="174" t="s">
        <v>243</v>
      </c>
      <c r="AU141" s="174" t="s">
        <v>87</v>
      </c>
      <c r="AV141" s="13" t="s">
        <v>89</v>
      </c>
      <c r="AW141" s="13" t="s">
        <v>34</v>
      </c>
      <c r="AX141" s="13" t="s">
        <v>87</v>
      </c>
      <c r="AY141" s="174" t="s">
        <v>164</v>
      </c>
    </row>
    <row r="142" spans="1:65" s="2" customFormat="1" ht="21.75" customHeight="1">
      <c r="A142" s="31"/>
      <c r="B142" s="151"/>
      <c r="C142" s="180" t="s">
        <v>89</v>
      </c>
      <c r="D142" s="180" t="s">
        <v>240</v>
      </c>
      <c r="E142" s="181" t="s">
        <v>248</v>
      </c>
      <c r="F142" s="182" t="s">
        <v>249</v>
      </c>
      <c r="G142" s="183" t="s">
        <v>240</v>
      </c>
      <c r="H142" s="184">
        <v>10.673</v>
      </c>
      <c r="I142" s="185">
        <v>7570</v>
      </c>
      <c r="J142" s="185">
        <f>ROUND(I142*H142,2)</f>
        <v>80794.61</v>
      </c>
      <c r="K142" s="182" t="s">
        <v>1</v>
      </c>
      <c r="L142" s="186"/>
      <c r="M142" s="187" t="s">
        <v>1</v>
      </c>
      <c r="N142" s="188" t="s">
        <v>45</v>
      </c>
      <c r="O142" s="160">
        <v>0</v>
      </c>
      <c r="P142" s="160">
        <f>O142*H142</f>
        <v>0</v>
      </c>
      <c r="Q142" s="160">
        <v>0</v>
      </c>
      <c r="R142" s="160">
        <f>Q142*H142</f>
        <v>0</v>
      </c>
      <c r="S142" s="160">
        <v>0</v>
      </c>
      <c r="T142" s="160">
        <f>S142*H142</f>
        <v>0</v>
      </c>
      <c r="U142" s="161" t="s">
        <v>1</v>
      </c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62" t="s">
        <v>250</v>
      </c>
      <c r="AT142" s="162" t="s">
        <v>240</v>
      </c>
      <c r="AU142" s="162" t="s">
        <v>87</v>
      </c>
      <c r="AY142" s="17" t="s">
        <v>164</v>
      </c>
      <c r="BE142" s="163">
        <f>IF(N142="základní",J142,0)</f>
        <v>80794.61</v>
      </c>
      <c r="BF142" s="163">
        <f>IF(N142="snížená",J142,0)</f>
        <v>0</v>
      </c>
      <c r="BG142" s="163">
        <f>IF(N142="zákl. přenesená",J142,0)</f>
        <v>0</v>
      </c>
      <c r="BH142" s="163">
        <f>IF(N142="sníž. přenesená",J142,0)</f>
        <v>0</v>
      </c>
      <c r="BI142" s="163">
        <f>IF(N142="nulová",J142,0)</f>
        <v>0</v>
      </c>
      <c r="BJ142" s="17" t="s">
        <v>87</v>
      </c>
      <c r="BK142" s="163">
        <f>ROUND(I142*H142,2)</f>
        <v>80794.61</v>
      </c>
      <c r="BL142" s="17" t="s">
        <v>172</v>
      </c>
      <c r="BM142" s="162" t="s">
        <v>675</v>
      </c>
    </row>
    <row r="143" spans="1:65" s="2" customFormat="1">
      <c r="A143" s="31"/>
      <c r="B143" s="32"/>
      <c r="C143" s="31"/>
      <c r="D143" s="164" t="s">
        <v>174</v>
      </c>
      <c r="E143" s="31"/>
      <c r="F143" s="165" t="s">
        <v>249</v>
      </c>
      <c r="G143" s="31"/>
      <c r="H143" s="31"/>
      <c r="I143" s="31"/>
      <c r="J143" s="31"/>
      <c r="K143" s="31"/>
      <c r="L143" s="32"/>
      <c r="M143" s="166"/>
      <c r="N143" s="167"/>
      <c r="O143" s="57"/>
      <c r="P143" s="57"/>
      <c r="Q143" s="57"/>
      <c r="R143" s="57"/>
      <c r="S143" s="57"/>
      <c r="T143" s="57"/>
      <c r="U143" s="58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T143" s="17" t="s">
        <v>174</v>
      </c>
      <c r="AU143" s="17" t="s">
        <v>87</v>
      </c>
    </row>
    <row r="144" spans="1:65" s="14" customFormat="1">
      <c r="B144" s="192"/>
      <c r="D144" s="164" t="s">
        <v>243</v>
      </c>
      <c r="E144" s="193" t="s">
        <v>1</v>
      </c>
      <c r="F144" s="194" t="s">
        <v>668</v>
      </c>
      <c r="H144" s="193" t="s">
        <v>1</v>
      </c>
      <c r="L144" s="192"/>
      <c r="M144" s="195"/>
      <c r="N144" s="196"/>
      <c r="O144" s="196"/>
      <c r="P144" s="196"/>
      <c r="Q144" s="196"/>
      <c r="R144" s="196"/>
      <c r="S144" s="196"/>
      <c r="T144" s="196"/>
      <c r="U144" s="197"/>
      <c r="AT144" s="193" t="s">
        <v>243</v>
      </c>
      <c r="AU144" s="193" t="s">
        <v>87</v>
      </c>
      <c r="AV144" s="14" t="s">
        <v>87</v>
      </c>
      <c r="AW144" s="14" t="s">
        <v>34</v>
      </c>
      <c r="AX144" s="14" t="s">
        <v>80</v>
      </c>
      <c r="AY144" s="193" t="s">
        <v>164</v>
      </c>
    </row>
    <row r="145" spans="1:65" s="14" customFormat="1">
      <c r="B145" s="192"/>
      <c r="D145" s="164" t="s">
        <v>243</v>
      </c>
      <c r="E145" s="193" t="s">
        <v>1</v>
      </c>
      <c r="F145" s="194" t="s">
        <v>669</v>
      </c>
      <c r="H145" s="193" t="s">
        <v>1</v>
      </c>
      <c r="L145" s="192"/>
      <c r="M145" s="195"/>
      <c r="N145" s="196"/>
      <c r="O145" s="196"/>
      <c r="P145" s="196"/>
      <c r="Q145" s="196"/>
      <c r="R145" s="196"/>
      <c r="S145" s="196"/>
      <c r="T145" s="196"/>
      <c r="U145" s="197"/>
      <c r="AT145" s="193" t="s">
        <v>243</v>
      </c>
      <c r="AU145" s="193" t="s">
        <v>87</v>
      </c>
      <c r="AV145" s="14" t="s">
        <v>87</v>
      </c>
      <c r="AW145" s="14" t="s">
        <v>34</v>
      </c>
      <c r="AX145" s="14" t="s">
        <v>80</v>
      </c>
      <c r="AY145" s="193" t="s">
        <v>164</v>
      </c>
    </row>
    <row r="146" spans="1:65" s="14" customFormat="1">
      <c r="B146" s="192"/>
      <c r="D146" s="164" t="s">
        <v>243</v>
      </c>
      <c r="E146" s="193" t="s">
        <v>1</v>
      </c>
      <c r="F146" s="194" t="s">
        <v>670</v>
      </c>
      <c r="H146" s="193" t="s">
        <v>1</v>
      </c>
      <c r="L146" s="192"/>
      <c r="M146" s="195"/>
      <c r="N146" s="196"/>
      <c r="O146" s="196"/>
      <c r="P146" s="196"/>
      <c r="Q146" s="196"/>
      <c r="R146" s="196"/>
      <c r="S146" s="196"/>
      <c r="T146" s="196"/>
      <c r="U146" s="197"/>
      <c r="AT146" s="193" t="s">
        <v>243</v>
      </c>
      <c r="AU146" s="193" t="s">
        <v>87</v>
      </c>
      <c r="AV146" s="14" t="s">
        <v>87</v>
      </c>
      <c r="AW146" s="14" t="s">
        <v>34</v>
      </c>
      <c r="AX146" s="14" t="s">
        <v>80</v>
      </c>
      <c r="AY146" s="193" t="s">
        <v>164</v>
      </c>
    </row>
    <row r="147" spans="1:65" s="14" customFormat="1" ht="22.5">
      <c r="B147" s="192"/>
      <c r="D147" s="164" t="s">
        <v>243</v>
      </c>
      <c r="E147" s="193" t="s">
        <v>1</v>
      </c>
      <c r="F147" s="194" t="s">
        <v>671</v>
      </c>
      <c r="H147" s="193" t="s">
        <v>1</v>
      </c>
      <c r="L147" s="192"/>
      <c r="M147" s="195"/>
      <c r="N147" s="196"/>
      <c r="O147" s="196"/>
      <c r="P147" s="196"/>
      <c r="Q147" s="196"/>
      <c r="R147" s="196"/>
      <c r="S147" s="196"/>
      <c r="T147" s="196"/>
      <c r="U147" s="197"/>
      <c r="AT147" s="193" t="s">
        <v>243</v>
      </c>
      <c r="AU147" s="193" t="s">
        <v>87</v>
      </c>
      <c r="AV147" s="14" t="s">
        <v>87</v>
      </c>
      <c r="AW147" s="14" t="s">
        <v>34</v>
      </c>
      <c r="AX147" s="14" t="s">
        <v>80</v>
      </c>
      <c r="AY147" s="193" t="s">
        <v>164</v>
      </c>
    </row>
    <row r="148" spans="1:65" s="14" customFormat="1">
      <c r="B148" s="192"/>
      <c r="D148" s="164" t="s">
        <v>243</v>
      </c>
      <c r="E148" s="193" t="s">
        <v>1</v>
      </c>
      <c r="F148" s="194" t="s">
        <v>672</v>
      </c>
      <c r="H148" s="193" t="s">
        <v>1</v>
      </c>
      <c r="L148" s="192"/>
      <c r="M148" s="195"/>
      <c r="N148" s="196"/>
      <c r="O148" s="196"/>
      <c r="P148" s="196"/>
      <c r="Q148" s="196"/>
      <c r="R148" s="196"/>
      <c r="S148" s="196"/>
      <c r="T148" s="196"/>
      <c r="U148" s="197"/>
      <c r="AT148" s="193" t="s">
        <v>243</v>
      </c>
      <c r="AU148" s="193" t="s">
        <v>87</v>
      </c>
      <c r="AV148" s="14" t="s">
        <v>87</v>
      </c>
      <c r="AW148" s="14" t="s">
        <v>34</v>
      </c>
      <c r="AX148" s="14" t="s">
        <v>80</v>
      </c>
      <c r="AY148" s="193" t="s">
        <v>164</v>
      </c>
    </row>
    <row r="149" spans="1:65" s="14" customFormat="1">
      <c r="B149" s="192"/>
      <c r="D149" s="164" t="s">
        <v>243</v>
      </c>
      <c r="E149" s="193" t="s">
        <v>1</v>
      </c>
      <c r="F149" s="194" t="s">
        <v>673</v>
      </c>
      <c r="H149" s="193" t="s">
        <v>1</v>
      </c>
      <c r="L149" s="192"/>
      <c r="M149" s="195"/>
      <c r="N149" s="196"/>
      <c r="O149" s="196"/>
      <c r="P149" s="196"/>
      <c r="Q149" s="196"/>
      <c r="R149" s="196"/>
      <c r="S149" s="196"/>
      <c r="T149" s="196"/>
      <c r="U149" s="197"/>
      <c r="AT149" s="193" t="s">
        <v>243</v>
      </c>
      <c r="AU149" s="193" t="s">
        <v>87</v>
      </c>
      <c r="AV149" s="14" t="s">
        <v>87</v>
      </c>
      <c r="AW149" s="14" t="s">
        <v>34</v>
      </c>
      <c r="AX149" s="14" t="s">
        <v>80</v>
      </c>
      <c r="AY149" s="193" t="s">
        <v>164</v>
      </c>
    </row>
    <row r="150" spans="1:65" s="13" customFormat="1">
      <c r="B150" s="173"/>
      <c r="D150" s="164" t="s">
        <v>243</v>
      </c>
      <c r="E150" s="174" t="s">
        <v>353</v>
      </c>
      <c r="F150" s="175" t="s">
        <v>674</v>
      </c>
      <c r="H150" s="176">
        <v>10.673</v>
      </c>
      <c r="L150" s="173"/>
      <c r="M150" s="177"/>
      <c r="N150" s="178"/>
      <c r="O150" s="178"/>
      <c r="P150" s="178"/>
      <c r="Q150" s="178"/>
      <c r="R150" s="178"/>
      <c r="S150" s="178"/>
      <c r="T150" s="178"/>
      <c r="U150" s="179"/>
      <c r="AT150" s="174" t="s">
        <v>243</v>
      </c>
      <c r="AU150" s="174" t="s">
        <v>87</v>
      </c>
      <c r="AV150" s="13" t="s">
        <v>89</v>
      </c>
      <c r="AW150" s="13" t="s">
        <v>34</v>
      </c>
      <c r="AX150" s="13" t="s">
        <v>80</v>
      </c>
      <c r="AY150" s="174" t="s">
        <v>164</v>
      </c>
    </row>
    <row r="151" spans="1:65" s="13" customFormat="1">
      <c r="B151" s="173"/>
      <c r="D151" s="164" t="s">
        <v>243</v>
      </c>
      <c r="E151" s="174" t="s">
        <v>355</v>
      </c>
      <c r="F151" s="175" t="s">
        <v>356</v>
      </c>
      <c r="H151" s="176">
        <v>10.673</v>
      </c>
      <c r="L151" s="173"/>
      <c r="M151" s="177"/>
      <c r="N151" s="178"/>
      <c r="O151" s="178"/>
      <c r="P151" s="178"/>
      <c r="Q151" s="178"/>
      <c r="R151" s="178"/>
      <c r="S151" s="178"/>
      <c r="T151" s="178"/>
      <c r="U151" s="179"/>
      <c r="AT151" s="174" t="s">
        <v>243</v>
      </c>
      <c r="AU151" s="174" t="s">
        <v>87</v>
      </c>
      <c r="AV151" s="13" t="s">
        <v>89</v>
      </c>
      <c r="AW151" s="13" t="s">
        <v>34</v>
      </c>
      <c r="AX151" s="13" t="s">
        <v>87</v>
      </c>
      <c r="AY151" s="174" t="s">
        <v>164</v>
      </c>
    </row>
    <row r="152" spans="1:65" s="12" customFormat="1" ht="25.9" customHeight="1">
      <c r="B152" s="139"/>
      <c r="D152" s="140" t="s">
        <v>79</v>
      </c>
      <c r="E152" s="141" t="s">
        <v>263</v>
      </c>
      <c r="F152" s="141" t="s">
        <v>264</v>
      </c>
      <c r="J152" s="142">
        <f>BK152</f>
        <v>6541.62</v>
      </c>
      <c r="L152" s="139"/>
      <c r="M152" s="143"/>
      <c r="N152" s="144"/>
      <c r="O152" s="144"/>
      <c r="P152" s="145">
        <f>SUM(P153:P210)</f>
        <v>0</v>
      </c>
      <c r="Q152" s="144"/>
      <c r="R152" s="145">
        <f>SUM(R153:R210)</f>
        <v>8.2313799999999999E-3</v>
      </c>
      <c r="S152" s="144"/>
      <c r="T152" s="145">
        <f>SUM(T153:T210)</f>
        <v>0</v>
      </c>
      <c r="U152" s="146"/>
      <c r="AR152" s="140" t="s">
        <v>172</v>
      </c>
      <c r="AT152" s="147" t="s">
        <v>79</v>
      </c>
      <c r="AU152" s="147" t="s">
        <v>80</v>
      </c>
      <c r="AY152" s="140" t="s">
        <v>164</v>
      </c>
      <c r="BK152" s="148">
        <f>SUM(BK153:BK210)</f>
        <v>6541.62</v>
      </c>
    </row>
    <row r="153" spans="1:65" s="2" customFormat="1" ht="24.2" customHeight="1">
      <c r="A153" s="31"/>
      <c r="B153" s="151"/>
      <c r="C153" s="152" t="s">
        <v>99</v>
      </c>
      <c r="D153" s="152" t="s">
        <v>168</v>
      </c>
      <c r="E153" s="153" t="s">
        <v>266</v>
      </c>
      <c r="F153" s="154" t="s">
        <v>267</v>
      </c>
      <c r="G153" s="155" t="s">
        <v>268</v>
      </c>
      <c r="H153" s="156">
        <v>7.7619999999999996</v>
      </c>
      <c r="I153" s="157">
        <v>75.099999999999994</v>
      </c>
      <c r="J153" s="157">
        <f>ROUND(I153*H153,2)</f>
        <v>582.92999999999995</v>
      </c>
      <c r="K153" s="154" t="s">
        <v>1</v>
      </c>
      <c r="L153" s="32"/>
      <c r="M153" s="158" t="s">
        <v>1</v>
      </c>
      <c r="N153" s="159" t="s">
        <v>45</v>
      </c>
      <c r="O153" s="160">
        <v>0</v>
      </c>
      <c r="P153" s="160">
        <f>O153*H153</f>
        <v>0</v>
      </c>
      <c r="Q153" s="160">
        <v>6.9999999999999994E-5</v>
      </c>
      <c r="R153" s="160">
        <f>Q153*H153</f>
        <v>5.433399999999999E-4</v>
      </c>
      <c r="S153" s="160">
        <v>0</v>
      </c>
      <c r="T153" s="160">
        <f>S153*H153</f>
        <v>0</v>
      </c>
      <c r="U153" s="161" t="s">
        <v>1</v>
      </c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62" t="s">
        <v>172</v>
      </c>
      <c r="AT153" s="162" t="s">
        <v>168</v>
      </c>
      <c r="AU153" s="162" t="s">
        <v>87</v>
      </c>
      <c r="AY153" s="17" t="s">
        <v>164</v>
      </c>
      <c r="BE153" s="163">
        <f>IF(N153="základní",J153,0)</f>
        <v>582.92999999999995</v>
      </c>
      <c r="BF153" s="163">
        <f>IF(N153="snížená",J153,0)</f>
        <v>0</v>
      </c>
      <c r="BG153" s="163">
        <f>IF(N153="zákl. přenesená",J153,0)</f>
        <v>0</v>
      </c>
      <c r="BH153" s="163">
        <f>IF(N153="sníž. přenesená",J153,0)</f>
        <v>0</v>
      </c>
      <c r="BI153" s="163">
        <f>IF(N153="nulová",J153,0)</f>
        <v>0</v>
      </c>
      <c r="BJ153" s="17" t="s">
        <v>87</v>
      </c>
      <c r="BK153" s="163">
        <f>ROUND(I153*H153,2)</f>
        <v>582.92999999999995</v>
      </c>
      <c r="BL153" s="17" t="s">
        <v>172</v>
      </c>
      <c r="BM153" s="162" t="s">
        <v>676</v>
      </c>
    </row>
    <row r="154" spans="1:65" s="2" customFormat="1" ht="19.5">
      <c r="A154" s="31"/>
      <c r="B154" s="32"/>
      <c r="C154" s="31"/>
      <c r="D154" s="164" t="s">
        <v>174</v>
      </c>
      <c r="E154" s="31"/>
      <c r="F154" s="165" t="s">
        <v>270</v>
      </c>
      <c r="G154" s="31"/>
      <c r="H154" s="31"/>
      <c r="I154" s="31"/>
      <c r="J154" s="31"/>
      <c r="K154" s="31"/>
      <c r="L154" s="32"/>
      <c r="M154" s="166"/>
      <c r="N154" s="167"/>
      <c r="O154" s="57"/>
      <c r="P154" s="57"/>
      <c r="Q154" s="57"/>
      <c r="R154" s="57"/>
      <c r="S154" s="57"/>
      <c r="T154" s="57"/>
      <c r="U154" s="58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T154" s="17" t="s">
        <v>174</v>
      </c>
      <c r="AU154" s="17" t="s">
        <v>87</v>
      </c>
    </row>
    <row r="155" spans="1:65" s="13" customFormat="1">
      <c r="B155" s="173"/>
      <c r="D155" s="164" t="s">
        <v>243</v>
      </c>
      <c r="E155" s="174" t="s">
        <v>361</v>
      </c>
      <c r="F155" s="175" t="s">
        <v>677</v>
      </c>
      <c r="H155" s="176">
        <v>0.76500000000000001</v>
      </c>
      <c r="L155" s="173"/>
      <c r="M155" s="177"/>
      <c r="N155" s="178"/>
      <c r="O155" s="178"/>
      <c r="P155" s="178"/>
      <c r="Q155" s="178"/>
      <c r="R155" s="178"/>
      <c r="S155" s="178"/>
      <c r="T155" s="178"/>
      <c r="U155" s="179"/>
      <c r="AT155" s="174" t="s">
        <v>243</v>
      </c>
      <c r="AU155" s="174" t="s">
        <v>87</v>
      </c>
      <c r="AV155" s="13" t="s">
        <v>89</v>
      </c>
      <c r="AW155" s="13" t="s">
        <v>34</v>
      </c>
      <c r="AX155" s="13" t="s">
        <v>80</v>
      </c>
      <c r="AY155" s="174" t="s">
        <v>164</v>
      </c>
    </row>
    <row r="156" spans="1:65" s="13" customFormat="1" ht="45">
      <c r="B156" s="173"/>
      <c r="D156" s="164" t="s">
        <v>243</v>
      </c>
      <c r="E156" s="174" t="s">
        <v>363</v>
      </c>
      <c r="F156" s="175" t="s">
        <v>678</v>
      </c>
      <c r="H156" s="176">
        <v>2.0099999999999998</v>
      </c>
      <c r="L156" s="173"/>
      <c r="M156" s="177"/>
      <c r="N156" s="178"/>
      <c r="O156" s="178"/>
      <c r="P156" s="178"/>
      <c r="Q156" s="178"/>
      <c r="R156" s="178"/>
      <c r="S156" s="178"/>
      <c r="T156" s="178"/>
      <c r="U156" s="179"/>
      <c r="AT156" s="174" t="s">
        <v>243</v>
      </c>
      <c r="AU156" s="174" t="s">
        <v>87</v>
      </c>
      <c r="AV156" s="13" t="s">
        <v>89</v>
      </c>
      <c r="AW156" s="13" t="s">
        <v>34</v>
      </c>
      <c r="AX156" s="13" t="s">
        <v>80</v>
      </c>
      <c r="AY156" s="174" t="s">
        <v>164</v>
      </c>
    </row>
    <row r="157" spans="1:65" s="13" customFormat="1">
      <c r="B157" s="173"/>
      <c r="D157" s="164" t="s">
        <v>243</v>
      </c>
      <c r="E157" s="174" t="s">
        <v>623</v>
      </c>
      <c r="F157" s="175" t="s">
        <v>679</v>
      </c>
      <c r="H157" s="176">
        <v>2.2269999999999999</v>
      </c>
      <c r="L157" s="173"/>
      <c r="M157" s="177"/>
      <c r="N157" s="178"/>
      <c r="O157" s="178"/>
      <c r="P157" s="178"/>
      <c r="Q157" s="178"/>
      <c r="R157" s="178"/>
      <c r="S157" s="178"/>
      <c r="T157" s="178"/>
      <c r="U157" s="179"/>
      <c r="AT157" s="174" t="s">
        <v>243</v>
      </c>
      <c r="AU157" s="174" t="s">
        <v>87</v>
      </c>
      <c r="AV157" s="13" t="s">
        <v>89</v>
      </c>
      <c r="AW157" s="13" t="s">
        <v>34</v>
      </c>
      <c r="AX157" s="13" t="s">
        <v>80</v>
      </c>
      <c r="AY157" s="174" t="s">
        <v>164</v>
      </c>
    </row>
    <row r="158" spans="1:65" s="13" customFormat="1">
      <c r="B158" s="173"/>
      <c r="D158" s="164" t="s">
        <v>243</v>
      </c>
      <c r="E158" s="174" t="s">
        <v>660</v>
      </c>
      <c r="F158" s="175" t="s">
        <v>680</v>
      </c>
      <c r="H158" s="176">
        <v>1.68</v>
      </c>
      <c r="L158" s="173"/>
      <c r="M158" s="177"/>
      <c r="N158" s="178"/>
      <c r="O158" s="178"/>
      <c r="P158" s="178"/>
      <c r="Q158" s="178"/>
      <c r="R158" s="178"/>
      <c r="S158" s="178"/>
      <c r="T158" s="178"/>
      <c r="U158" s="179"/>
      <c r="AT158" s="174" t="s">
        <v>243</v>
      </c>
      <c r="AU158" s="174" t="s">
        <v>87</v>
      </c>
      <c r="AV158" s="13" t="s">
        <v>89</v>
      </c>
      <c r="AW158" s="13" t="s">
        <v>34</v>
      </c>
      <c r="AX158" s="13" t="s">
        <v>80</v>
      </c>
      <c r="AY158" s="174" t="s">
        <v>164</v>
      </c>
    </row>
    <row r="159" spans="1:65" s="13" customFormat="1">
      <c r="B159" s="173"/>
      <c r="D159" s="164" t="s">
        <v>243</v>
      </c>
      <c r="E159" s="174" t="s">
        <v>662</v>
      </c>
      <c r="F159" s="175" t="s">
        <v>681</v>
      </c>
      <c r="H159" s="176">
        <v>1.08</v>
      </c>
      <c r="L159" s="173"/>
      <c r="M159" s="177"/>
      <c r="N159" s="178"/>
      <c r="O159" s="178"/>
      <c r="P159" s="178"/>
      <c r="Q159" s="178"/>
      <c r="R159" s="178"/>
      <c r="S159" s="178"/>
      <c r="T159" s="178"/>
      <c r="U159" s="179"/>
      <c r="AT159" s="174" t="s">
        <v>243</v>
      </c>
      <c r="AU159" s="174" t="s">
        <v>87</v>
      </c>
      <c r="AV159" s="13" t="s">
        <v>89</v>
      </c>
      <c r="AW159" s="13" t="s">
        <v>34</v>
      </c>
      <c r="AX159" s="13" t="s">
        <v>80</v>
      </c>
      <c r="AY159" s="174" t="s">
        <v>164</v>
      </c>
    </row>
    <row r="160" spans="1:65" s="13" customFormat="1">
      <c r="B160" s="173"/>
      <c r="D160" s="164" t="s">
        <v>243</v>
      </c>
      <c r="E160" s="174" t="s">
        <v>682</v>
      </c>
      <c r="F160" s="175" t="s">
        <v>683</v>
      </c>
      <c r="H160" s="176">
        <v>7.7619999999999996</v>
      </c>
      <c r="L160" s="173"/>
      <c r="M160" s="177"/>
      <c r="N160" s="178"/>
      <c r="O160" s="178"/>
      <c r="P160" s="178"/>
      <c r="Q160" s="178"/>
      <c r="R160" s="178"/>
      <c r="S160" s="178"/>
      <c r="T160" s="178"/>
      <c r="U160" s="179"/>
      <c r="AT160" s="174" t="s">
        <v>243</v>
      </c>
      <c r="AU160" s="174" t="s">
        <v>87</v>
      </c>
      <c r="AV160" s="13" t="s">
        <v>89</v>
      </c>
      <c r="AW160" s="13" t="s">
        <v>34</v>
      </c>
      <c r="AX160" s="13" t="s">
        <v>87</v>
      </c>
      <c r="AY160" s="174" t="s">
        <v>164</v>
      </c>
    </row>
    <row r="161" spans="1:65" s="2" customFormat="1" ht="16.5" customHeight="1">
      <c r="A161" s="31"/>
      <c r="B161" s="151"/>
      <c r="C161" s="152" t="s">
        <v>172</v>
      </c>
      <c r="D161" s="152" t="s">
        <v>168</v>
      </c>
      <c r="E161" s="153" t="s">
        <v>279</v>
      </c>
      <c r="F161" s="154" t="s">
        <v>280</v>
      </c>
      <c r="G161" s="155" t="s">
        <v>268</v>
      </c>
      <c r="H161" s="156">
        <v>7.7619999999999996</v>
      </c>
      <c r="I161" s="157">
        <v>5.43</v>
      </c>
      <c r="J161" s="157">
        <f>ROUND(I161*H161,2)</f>
        <v>42.15</v>
      </c>
      <c r="K161" s="154" t="s">
        <v>1</v>
      </c>
      <c r="L161" s="32"/>
      <c r="M161" s="158" t="s">
        <v>1</v>
      </c>
      <c r="N161" s="159" t="s">
        <v>45</v>
      </c>
      <c r="O161" s="160">
        <v>0</v>
      </c>
      <c r="P161" s="160">
        <f>O161*H161</f>
        <v>0</v>
      </c>
      <c r="Q161" s="160">
        <v>0</v>
      </c>
      <c r="R161" s="160">
        <f>Q161*H161</f>
        <v>0</v>
      </c>
      <c r="S161" s="160">
        <v>0</v>
      </c>
      <c r="T161" s="160">
        <f>S161*H161</f>
        <v>0</v>
      </c>
      <c r="U161" s="161" t="s">
        <v>1</v>
      </c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62" t="s">
        <v>172</v>
      </c>
      <c r="AT161" s="162" t="s">
        <v>168</v>
      </c>
      <c r="AU161" s="162" t="s">
        <v>87</v>
      </c>
      <c r="AY161" s="17" t="s">
        <v>164</v>
      </c>
      <c r="BE161" s="163">
        <f>IF(N161="základní",J161,0)</f>
        <v>42.15</v>
      </c>
      <c r="BF161" s="163">
        <f>IF(N161="snížená",J161,0)</f>
        <v>0</v>
      </c>
      <c r="BG161" s="163">
        <f>IF(N161="zákl. přenesená",J161,0)</f>
        <v>0</v>
      </c>
      <c r="BH161" s="163">
        <f>IF(N161="sníž. přenesená",J161,0)</f>
        <v>0</v>
      </c>
      <c r="BI161" s="163">
        <f>IF(N161="nulová",J161,0)</f>
        <v>0</v>
      </c>
      <c r="BJ161" s="17" t="s">
        <v>87</v>
      </c>
      <c r="BK161" s="163">
        <f>ROUND(I161*H161,2)</f>
        <v>42.15</v>
      </c>
      <c r="BL161" s="17" t="s">
        <v>172</v>
      </c>
      <c r="BM161" s="162" t="s">
        <v>684</v>
      </c>
    </row>
    <row r="162" spans="1:65" s="2" customFormat="1" ht="19.5">
      <c r="A162" s="31"/>
      <c r="B162" s="32"/>
      <c r="C162" s="31"/>
      <c r="D162" s="164" t="s">
        <v>174</v>
      </c>
      <c r="E162" s="31"/>
      <c r="F162" s="165" t="s">
        <v>282</v>
      </c>
      <c r="G162" s="31"/>
      <c r="H162" s="31"/>
      <c r="I162" s="31"/>
      <c r="J162" s="31"/>
      <c r="K162" s="31"/>
      <c r="L162" s="32"/>
      <c r="M162" s="166"/>
      <c r="N162" s="167"/>
      <c r="O162" s="57"/>
      <c r="P162" s="57"/>
      <c r="Q162" s="57"/>
      <c r="R162" s="57"/>
      <c r="S162" s="57"/>
      <c r="T162" s="57"/>
      <c r="U162" s="58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T162" s="17" t="s">
        <v>174</v>
      </c>
      <c r="AU162" s="17" t="s">
        <v>87</v>
      </c>
    </row>
    <row r="163" spans="1:65" s="13" customFormat="1">
      <c r="B163" s="173"/>
      <c r="D163" s="164" t="s">
        <v>243</v>
      </c>
      <c r="E163" s="174" t="s">
        <v>259</v>
      </c>
      <c r="F163" s="175" t="s">
        <v>677</v>
      </c>
      <c r="H163" s="176">
        <v>0.76500000000000001</v>
      </c>
      <c r="L163" s="173"/>
      <c r="M163" s="177"/>
      <c r="N163" s="178"/>
      <c r="O163" s="178"/>
      <c r="P163" s="178"/>
      <c r="Q163" s="178"/>
      <c r="R163" s="178"/>
      <c r="S163" s="178"/>
      <c r="T163" s="178"/>
      <c r="U163" s="179"/>
      <c r="AT163" s="174" t="s">
        <v>243</v>
      </c>
      <c r="AU163" s="174" t="s">
        <v>87</v>
      </c>
      <c r="AV163" s="13" t="s">
        <v>89</v>
      </c>
      <c r="AW163" s="13" t="s">
        <v>34</v>
      </c>
      <c r="AX163" s="13" t="s">
        <v>80</v>
      </c>
      <c r="AY163" s="174" t="s">
        <v>164</v>
      </c>
    </row>
    <row r="164" spans="1:65" s="13" customFormat="1" ht="45">
      <c r="B164" s="173"/>
      <c r="D164" s="164" t="s">
        <v>243</v>
      </c>
      <c r="E164" s="174" t="s">
        <v>261</v>
      </c>
      <c r="F164" s="175" t="s">
        <v>678</v>
      </c>
      <c r="H164" s="176">
        <v>2.0099999999999998</v>
      </c>
      <c r="L164" s="173"/>
      <c r="M164" s="177"/>
      <c r="N164" s="178"/>
      <c r="O164" s="178"/>
      <c r="P164" s="178"/>
      <c r="Q164" s="178"/>
      <c r="R164" s="178"/>
      <c r="S164" s="178"/>
      <c r="T164" s="178"/>
      <c r="U164" s="179"/>
      <c r="AT164" s="174" t="s">
        <v>243</v>
      </c>
      <c r="AU164" s="174" t="s">
        <v>87</v>
      </c>
      <c r="AV164" s="13" t="s">
        <v>89</v>
      </c>
      <c r="AW164" s="13" t="s">
        <v>34</v>
      </c>
      <c r="AX164" s="13" t="s">
        <v>80</v>
      </c>
      <c r="AY164" s="174" t="s">
        <v>164</v>
      </c>
    </row>
    <row r="165" spans="1:65" s="13" customFormat="1">
      <c r="B165" s="173"/>
      <c r="D165" s="164" t="s">
        <v>243</v>
      </c>
      <c r="E165" s="174" t="s">
        <v>575</v>
      </c>
      <c r="F165" s="175" t="s">
        <v>679</v>
      </c>
      <c r="H165" s="176">
        <v>2.2269999999999999</v>
      </c>
      <c r="L165" s="173"/>
      <c r="M165" s="177"/>
      <c r="N165" s="178"/>
      <c r="O165" s="178"/>
      <c r="P165" s="178"/>
      <c r="Q165" s="178"/>
      <c r="R165" s="178"/>
      <c r="S165" s="178"/>
      <c r="T165" s="178"/>
      <c r="U165" s="179"/>
      <c r="AT165" s="174" t="s">
        <v>243</v>
      </c>
      <c r="AU165" s="174" t="s">
        <v>87</v>
      </c>
      <c r="AV165" s="13" t="s">
        <v>89</v>
      </c>
      <c r="AW165" s="13" t="s">
        <v>34</v>
      </c>
      <c r="AX165" s="13" t="s">
        <v>80</v>
      </c>
      <c r="AY165" s="174" t="s">
        <v>164</v>
      </c>
    </row>
    <row r="166" spans="1:65" s="13" customFormat="1">
      <c r="B166" s="173"/>
      <c r="D166" s="164" t="s">
        <v>243</v>
      </c>
      <c r="E166" s="174" t="s">
        <v>591</v>
      </c>
      <c r="F166" s="175" t="s">
        <v>680</v>
      </c>
      <c r="H166" s="176">
        <v>1.68</v>
      </c>
      <c r="L166" s="173"/>
      <c r="M166" s="177"/>
      <c r="N166" s="178"/>
      <c r="O166" s="178"/>
      <c r="P166" s="178"/>
      <c r="Q166" s="178"/>
      <c r="R166" s="178"/>
      <c r="S166" s="178"/>
      <c r="T166" s="178"/>
      <c r="U166" s="179"/>
      <c r="AT166" s="174" t="s">
        <v>243</v>
      </c>
      <c r="AU166" s="174" t="s">
        <v>87</v>
      </c>
      <c r="AV166" s="13" t="s">
        <v>89</v>
      </c>
      <c r="AW166" s="13" t="s">
        <v>34</v>
      </c>
      <c r="AX166" s="13" t="s">
        <v>80</v>
      </c>
      <c r="AY166" s="174" t="s">
        <v>164</v>
      </c>
    </row>
    <row r="167" spans="1:65" s="13" customFormat="1">
      <c r="B167" s="173"/>
      <c r="D167" s="164" t="s">
        <v>243</v>
      </c>
      <c r="E167" s="174" t="s">
        <v>664</v>
      </c>
      <c r="F167" s="175" t="s">
        <v>681</v>
      </c>
      <c r="H167" s="176">
        <v>1.08</v>
      </c>
      <c r="L167" s="173"/>
      <c r="M167" s="177"/>
      <c r="N167" s="178"/>
      <c r="O167" s="178"/>
      <c r="P167" s="178"/>
      <c r="Q167" s="178"/>
      <c r="R167" s="178"/>
      <c r="S167" s="178"/>
      <c r="T167" s="178"/>
      <c r="U167" s="179"/>
      <c r="AT167" s="174" t="s">
        <v>243</v>
      </c>
      <c r="AU167" s="174" t="s">
        <v>87</v>
      </c>
      <c r="AV167" s="13" t="s">
        <v>89</v>
      </c>
      <c r="AW167" s="13" t="s">
        <v>34</v>
      </c>
      <c r="AX167" s="13" t="s">
        <v>80</v>
      </c>
      <c r="AY167" s="174" t="s">
        <v>164</v>
      </c>
    </row>
    <row r="168" spans="1:65" s="13" customFormat="1">
      <c r="B168" s="173"/>
      <c r="D168" s="164" t="s">
        <v>243</v>
      </c>
      <c r="E168" s="174" t="s">
        <v>685</v>
      </c>
      <c r="F168" s="175" t="s">
        <v>686</v>
      </c>
      <c r="H168" s="176">
        <v>7.7619999999999996</v>
      </c>
      <c r="L168" s="173"/>
      <c r="M168" s="177"/>
      <c r="N168" s="178"/>
      <c r="O168" s="178"/>
      <c r="P168" s="178"/>
      <c r="Q168" s="178"/>
      <c r="R168" s="178"/>
      <c r="S168" s="178"/>
      <c r="T168" s="178"/>
      <c r="U168" s="179"/>
      <c r="AT168" s="174" t="s">
        <v>243</v>
      </c>
      <c r="AU168" s="174" t="s">
        <v>87</v>
      </c>
      <c r="AV168" s="13" t="s">
        <v>89</v>
      </c>
      <c r="AW168" s="13" t="s">
        <v>34</v>
      </c>
      <c r="AX168" s="13" t="s">
        <v>87</v>
      </c>
      <c r="AY168" s="174" t="s">
        <v>164</v>
      </c>
    </row>
    <row r="169" spans="1:65" s="2" customFormat="1" ht="24.2" customHeight="1">
      <c r="A169" s="31"/>
      <c r="B169" s="151"/>
      <c r="C169" s="152" t="s">
        <v>265</v>
      </c>
      <c r="D169" s="152" t="s">
        <v>168</v>
      </c>
      <c r="E169" s="153" t="s">
        <v>287</v>
      </c>
      <c r="F169" s="154" t="s">
        <v>288</v>
      </c>
      <c r="G169" s="155" t="s">
        <v>268</v>
      </c>
      <c r="H169" s="156">
        <v>7.7619999999999996</v>
      </c>
      <c r="I169" s="157">
        <v>115</v>
      </c>
      <c r="J169" s="157">
        <f>ROUND(I169*H169,2)</f>
        <v>892.63</v>
      </c>
      <c r="K169" s="154" t="s">
        <v>1</v>
      </c>
      <c r="L169" s="32"/>
      <c r="M169" s="158" t="s">
        <v>1</v>
      </c>
      <c r="N169" s="159" t="s">
        <v>45</v>
      </c>
      <c r="O169" s="160">
        <v>0</v>
      </c>
      <c r="P169" s="160">
        <f>O169*H169</f>
        <v>0</v>
      </c>
      <c r="Q169" s="160">
        <v>0</v>
      </c>
      <c r="R169" s="160">
        <f>Q169*H169</f>
        <v>0</v>
      </c>
      <c r="S169" s="160">
        <v>0</v>
      </c>
      <c r="T169" s="160">
        <f>S169*H169</f>
        <v>0</v>
      </c>
      <c r="U169" s="161" t="s">
        <v>1</v>
      </c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62" t="s">
        <v>172</v>
      </c>
      <c r="AT169" s="162" t="s">
        <v>168</v>
      </c>
      <c r="AU169" s="162" t="s">
        <v>87</v>
      </c>
      <c r="AY169" s="17" t="s">
        <v>164</v>
      </c>
      <c r="BE169" s="163">
        <f>IF(N169="základní",J169,0)</f>
        <v>892.63</v>
      </c>
      <c r="BF169" s="163">
        <f>IF(N169="snížená",J169,0)</f>
        <v>0</v>
      </c>
      <c r="BG169" s="163">
        <f>IF(N169="zákl. přenesená",J169,0)</f>
        <v>0</v>
      </c>
      <c r="BH169" s="163">
        <f>IF(N169="sníž. přenesená",J169,0)</f>
        <v>0</v>
      </c>
      <c r="BI169" s="163">
        <f>IF(N169="nulová",J169,0)</f>
        <v>0</v>
      </c>
      <c r="BJ169" s="17" t="s">
        <v>87</v>
      </c>
      <c r="BK169" s="163">
        <f>ROUND(I169*H169,2)</f>
        <v>892.63</v>
      </c>
      <c r="BL169" s="17" t="s">
        <v>172</v>
      </c>
      <c r="BM169" s="162" t="s">
        <v>687</v>
      </c>
    </row>
    <row r="170" spans="1:65" s="2" customFormat="1" ht="19.5">
      <c r="A170" s="31"/>
      <c r="B170" s="32"/>
      <c r="C170" s="31"/>
      <c r="D170" s="164" t="s">
        <v>174</v>
      </c>
      <c r="E170" s="31"/>
      <c r="F170" s="165" t="s">
        <v>290</v>
      </c>
      <c r="G170" s="31"/>
      <c r="H170" s="31"/>
      <c r="I170" s="31"/>
      <c r="J170" s="31"/>
      <c r="K170" s="31"/>
      <c r="L170" s="32"/>
      <c r="M170" s="166"/>
      <c r="N170" s="167"/>
      <c r="O170" s="57"/>
      <c r="P170" s="57"/>
      <c r="Q170" s="57"/>
      <c r="R170" s="57"/>
      <c r="S170" s="57"/>
      <c r="T170" s="57"/>
      <c r="U170" s="58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T170" s="17" t="s">
        <v>174</v>
      </c>
      <c r="AU170" s="17" t="s">
        <v>87</v>
      </c>
    </row>
    <row r="171" spans="1:65" s="13" customFormat="1">
      <c r="B171" s="173"/>
      <c r="D171" s="164" t="s">
        <v>243</v>
      </c>
      <c r="E171" s="174" t="s">
        <v>271</v>
      </c>
      <c r="F171" s="175" t="s">
        <v>677</v>
      </c>
      <c r="H171" s="176">
        <v>0.76500000000000001</v>
      </c>
      <c r="L171" s="173"/>
      <c r="M171" s="177"/>
      <c r="N171" s="178"/>
      <c r="O171" s="178"/>
      <c r="P171" s="178"/>
      <c r="Q171" s="178"/>
      <c r="R171" s="178"/>
      <c r="S171" s="178"/>
      <c r="T171" s="178"/>
      <c r="U171" s="179"/>
      <c r="AT171" s="174" t="s">
        <v>243</v>
      </c>
      <c r="AU171" s="174" t="s">
        <v>87</v>
      </c>
      <c r="AV171" s="13" t="s">
        <v>89</v>
      </c>
      <c r="AW171" s="13" t="s">
        <v>34</v>
      </c>
      <c r="AX171" s="13" t="s">
        <v>80</v>
      </c>
      <c r="AY171" s="174" t="s">
        <v>164</v>
      </c>
    </row>
    <row r="172" spans="1:65" s="13" customFormat="1" ht="45">
      <c r="B172" s="173"/>
      <c r="D172" s="164" t="s">
        <v>243</v>
      </c>
      <c r="E172" s="174" t="s">
        <v>211</v>
      </c>
      <c r="F172" s="175" t="s">
        <v>678</v>
      </c>
      <c r="H172" s="176">
        <v>2.0099999999999998</v>
      </c>
      <c r="L172" s="173"/>
      <c r="M172" s="177"/>
      <c r="N172" s="178"/>
      <c r="O172" s="178"/>
      <c r="P172" s="178"/>
      <c r="Q172" s="178"/>
      <c r="R172" s="178"/>
      <c r="S172" s="178"/>
      <c r="T172" s="178"/>
      <c r="U172" s="179"/>
      <c r="AT172" s="174" t="s">
        <v>243</v>
      </c>
      <c r="AU172" s="174" t="s">
        <v>87</v>
      </c>
      <c r="AV172" s="13" t="s">
        <v>89</v>
      </c>
      <c r="AW172" s="13" t="s">
        <v>34</v>
      </c>
      <c r="AX172" s="13" t="s">
        <v>80</v>
      </c>
      <c r="AY172" s="174" t="s">
        <v>164</v>
      </c>
    </row>
    <row r="173" spans="1:65" s="13" customFormat="1">
      <c r="B173" s="173"/>
      <c r="D173" s="164" t="s">
        <v>243</v>
      </c>
      <c r="E173" s="174" t="s">
        <v>213</v>
      </c>
      <c r="F173" s="175" t="s">
        <v>679</v>
      </c>
      <c r="H173" s="176">
        <v>2.2269999999999999</v>
      </c>
      <c r="L173" s="173"/>
      <c r="M173" s="177"/>
      <c r="N173" s="178"/>
      <c r="O173" s="178"/>
      <c r="P173" s="178"/>
      <c r="Q173" s="178"/>
      <c r="R173" s="178"/>
      <c r="S173" s="178"/>
      <c r="T173" s="178"/>
      <c r="U173" s="179"/>
      <c r="AT173" s="174" t="s">
        <v>243</v>
      </c>
      <c r="AU173" s="174" t="s">
        <v>87</v>
      </c>
      <c r="AV173" s="13" t="s">
        <v>89</v>
      </c>
      <c r="AW173" s="13" t="s">
        <v>34</v>
      </c>
      <c r="AX173" s="13" t="s">
        <v>80</v>
      </c>
      <c r="AY173" s="174" t="s">
        <v>164</v>
      </c>
    </row>
    <row r="174" spans="1:65" s="13" customFormat="1">
      <c r="B174" s="173"/>
      <c r="D174" s="164" t="s">
        <v>243</v>
      </c>
      <c r="E174" s="174" t="s">
        <v>215</v>
      </c>
      <c r="F174" s="175" t="s">
        <v>680</v>
      </c>
      <c r="H174" s="176">
        <v>1.68</v>
      </c>
      <c r="L174" s="173"/>
      <c r="M174" s="177"/>
      <c r="N174" s="178"/>
      <c r="O174" s="178"/>
      <c r="P174" s="178"/>
      <c r="Q174" s="178"/>
      <c r="R174" s="178"/>
      <c r="S174" s="178"/>
      <c r="T174" s="178"/>
      <c r="U174" s="179"/>
      <c r="AT174" s="174" t="s">
        <v>243</v>
      </c>
      <c r="AU174" s="174" t="s">
        <v>87</v>
      </c>
      <c r="AV174" s="13" t="s">
        <v>89</v>
      </c>
      <c r="AW174" s="13" t="s">
        <v>34</v>
      </c>
      <c r="AX174" s="13" t="s">
        <v>80</v>
      </c>
      <c r="AY174" s="174" t="s">
        <v>164</v>
      </c>
    </row>
    <row r="175" spans="1:65" s="13" customFormat="1">
      <c r="B175" s="173"/>
      <c r="D175" s="164" t="s">
        <v>243</v>
      </c>
      <c r="E175" s="174" t="s">
        <v>276</v>
      </c>
      <c r="F175" s="175" t="s">
        <v>681</v>
      </c>
      <c r="H175" s="176">
        <v>1.08</v>
      </c>
      <c r="L175" s="173"/>
      <c r="M175" s="177"/>
      <c r="N175" s="178"/>
      <c r="O175" s="178"/>
      <c r="P175" s="178"/>
      <c r="Q175" s="178"/>
      <c r="R175" s="178"/>
      <c r="S175" s="178"/>
      <c r="T175" s="178"/>
      <c r="U175" s="179"/>
      <c r="AT175" s="174" t="s">
        <v>243</v>
      </c>
      <c r="AU175" s="174" t="s">
        <v>87</v>
      </c>
      <c r="AV175" s="13" t="s">
        <v>89</v>
      </c>
      <c r="AW175" s="13" t="s">
        <v>34</v>
      </c>
      <c r="AX175" s="13" t="s">
        <v>80</v>
      </c>
      <c r="AY175" s="174" t="s">
        <v>164</v>
      </c>
    </row>
    <row r="176" spans="1:65" s="13" customFormat="1">
      <c r="B176" s="173"/>
      <c r="D176" s="164" t="s">
        <v>243</v>
      </c>
      <c r="E176" s="174" t="s">
        <v>688</v>
      </c>
      <c r="F176" s="175" t="s">
        <v>689</v>
      </c>
      <c r="H176" s="176">
        <v>7.7619999999999996</v>
      </c>
      <c r="L176" s="173"/>
      <c r="M176" s="177"/>
      <c r="N176" s="178"/>
      <c r="O176" s="178"/>
      <c r="P176" s="178"/>
      <c r="Q176" s="178"/>
      <c r="R176" s="178"/>
      <c r="S176" s="178"/>
      <c r="T176" s="178"/>
      <c r="U176" s="179"/>
      <c r="AT176" s="174" t="s">
        <v>243</v>
      </c>
      <c r="AU176" s="174" t="s">
        <v>87</v>
      </c>
      <c r="AV176" s="13" t="s">
        <v>89</v>
      </c>
      <c r="AW176" s="13" t="s">
        <v>34</v>
      </c>
      <c r="AX176" s="13" t="s">
        <v>87</v>
      </c>
      <c r="AY176" s="174" t="s">
        <v>164</v>
      </c>
    </row>
    <row r="177" spans="1:65" s="2" customFormat="1" ht="24.2" customHeight="1">
      <c r="A177" s="31"/>
      <c r="B177" s="151"/>
      <c r="C177" s="152" t="s">
        <v>278</v>
      </c>
      <c r="D177" s="152" t="s">
        <v>168</v>
      </c>
      <c r="E177" s="153" t="s">
        <v>294</v>
      </c>
      <c r="F177" s="154" t="s">
        <v>295</v>
      </c>
      <c r="G177" s="155" t="s">
        <v>268</v>
      </c>
      <c r="H177" s="156">
        <v>7.7619999999999996</v>
      </c>
      <c r="I177" s="157">
        <v>106</v>
      </c>
      <c r="J177" s="157">
        <f>ROUND(I177*H177,2)</f>
        <v>822.77</v>
      </c>
      <c r="K177" s="154" t="s">
        <v>1</v>
      </c>
      <c r="L177" s="32"/>
      <c r="M177" s="158" t="s">
        <v>1</v>
      </c>
      <c r="N177" s="159" t="s">
        <v>45</v>
      </c>
      <c r="O177" s="160">
        <v>0</v>
      </c>
      <c r="P177" s="160">
        <f>O177*H177</f>
        <v>0</v>
      </c>
      <c r="Q177" s="160">
        <v>0</v>
      </c>
      <c r="R177" s="160">
        <f>Q177*H177</f>
        <v>0</v>
      </c>
      <c r="S177" s="160">
        <v>0</v>
      </c>
      <c r="T177" s="160">
        <f>S177*H177</f>
        <v>0</v>
      </c>
      <c r="U177" s="161" t="s">
        <v>1</v>
      </c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62" t="s">
        <v>172</v>
      </c>
      <c r="AT177" s="162" t="s">
        <v>168</v>
      </c>
      <c r="AU177" s="162" t="s">
        <v>87</v>
      </c>
      <c r="AY177" s="17" t="s">
        <v>164</v>
      </c>
      <c r="BE177" s="163">
        <f>IF(N177="základní",J177,0)</f>
        <v>822.77</v>
      </c>
      <c r="BF177" s="163">
        <f>IF(N177="snížená",J177,0)</f>
        <v>0</v>
      </c>
      <c r="BG177" s="163">
        <f>IF(N177="zákl. přenesená",J177,0)</f>
        <v>0</v>
      </c>
      <c r="BH177" s="163">
        <f>IF(N177="sníž. přenesená",J177,0)</f>
        <v>0</v>
      </c>
      <c r="BI177" s="163">
        <f>IF(N177="nulová",J177,0)</f>
        <v>0</v>
      </c>
      <c r="BJ177" s="17" t="s">
        <v>87</v>
      </c>
      <c r="BK177" s="163">
        <f>ROUND(I177*H177,2)</f>
        <v>822.77</v>
      </c>
      <c r="BL177" s="17" t="s">
        <v>172</v>
      </c>
      <c r="BM177" s="162" t="s">
        <v>690</v>
      </c>
    </row>
    <row r="178" spans="1:65" s="2" customFormat="1" ht="19.5">
      <c r="A178" s="31"/>
      <c r="B178" s="32"/>
      <c r="C178" s="31"/>
      <c r="D178" s="164" t="s">
        <v>174</v>
      </c>
      <c r="E178" s="31"/>
      <c r="F178" s="165" t="s">
        <v>297</v>
      </c>
      <c r="G178" s="31"/>
      <c r="H178" s="31"/>
      <c r="I178" s="31"/>
      <c r="J178" s="31"/>
      <c r="K178" s="31"/>
      <c r="L178" s="32"/>
      <c r="M178" s="166"/>
      <c r="N178" s="167"/>
      <c r="O178" s="57"/>
      <c r="P178" s="57"/>
      <c r="Q178" s="57"/>
      <c r="R178" s="57"/>
      <c r="S178" s="57"/>
      <c r="T178" s="57"/>
      <c r="U178" s="58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T178" s="17" t="s">
        <v>174</v>
      </c>
      <c r="AU178" s="17" t="s">
        <v>87</v>
      </c>
    </row>
    <row r="179" spans="1:65" s="13" customFormat="1">
      <c r="B179" s="173"/>
      <c r="D179" s="164" t="s">
        <v>243</v>
      </c>
      <c r="E179" s="174" t="s">
        <v>283</v>
      </c>
      <c r="F179" s="175" t="s">
        <v>677</v>
      </c>
      <c r="H179" s="176">
        <v>0.76500000000000001</v>
      </c>
      <c r="L179" s="173"/>
      <c r="M179" s="177"/>
      <c r="N179" s="178"/>
      <c r="O179" s="178"/>
      <c r="P179" s="178"/>
      <c r="Q179" s="178"/>
      <c r="R179" s="178"/>
      <c r="S179" s="178"/>
      <c r="T179" s="178"/>
      <c r="U179" s="179"/>
      <c r="AT179" s="174" t="s">
        <v>243</v>
      </c>
      <c r="AU179" s="174" t="s">
        <v>87</v>
      </c>
      <c r="AV179" s="13" t="s">
        <v>89</v>
      </c>
      <c r="AW179" s="13" t="s">
        <v>34</v>
      </c>
      <c r="AX179" s="13" t="s">
        <v>80</v>
      </c>
      <c r="AY179" s="174" t="s">
        <v>164</v>
      </c>
    </row>
    <row r="180" spans="1:65" s="13" customFormat="1" ht="45">
      <c r="B180" s="173"/>
      <c r="D180" s="164" t="s">
        <v>243</v>
      </c>
      <c r="E180" s="174" t="s">
        <v>217</v>
      </c>
      <c r="F180" s="175" t="s">
        <v>678</v>
      </c>
      <c r="H180" s="176">
        <v>2.0099999999999998</v>
      </c>
      <c r="L180" s="173"/>
      <c r="M180" s="177"/>
      <c r="N180" s="178"/>
      <c r="O180" s="178"/>
      <c r="P180" s="178"/>
      <c r="Q180" s="178"/>
      <c r="R180" s="178"/>
      <c r="S180" s="178"/>
      <c r="T180" s="178"/>
      <c r="U180" s="179"/>
      <c r="AT180" s="174" t="s">
        <v>243</v>
      </c>
      <c r="AU180" s="174" t="s">
        <v>87</v>
      </c>
      <c r="AV180" s="13" t="s">
        <v>89</v>
      </c>
      <c r="AW180" s="13" t="s">
        <v>34</v>
      </c>
      <c r="AX180" s="13" t="s">
        <v>80</v>
      </c>
      <c r="AY180" s="174" t="s">
        <v>164</v>
      </c>
    </row>
    <row r="181" spans="1:65" s="13" customFormat="1">
      <c r="B181" s="173"/>
      <c r="D181" s="164" t="s">
        <v>243</v>
      </c>
      <c r="E181" s="174" t="s">
        <v>218</v>
      </c>
      <c r="F181" s="175" t="s">
        <v>679</v>
      </c>
      <c r="H181" s="176">
        <v>2.2269999999999999</v>
      </c>
      <c r="L181" s="173"/>
      <c r="M181" s="177"/>
      <c r="N181" s="178"/>
      <c r="O181" s="178"/>
      <c r="P181" s="178"/>
      <c r="Q181" s="178"/>
      <c r="R181" s="178"/>
      <c r="S181" s="178"/>
      <c r="T181" s="178"/>
      <c r="U181" s="179"/>
      <c r="AT181" s="174" t="s">
        <v>243</v>
      </c>
      <c r="AU181" s="174" t="s">
        <v>87</v>
      </c>
      <c r="AV181" s="13" t="s">
        <v>89</v>
      </c>
      <c r="AW181" s="13" t="s">
        <v>34</v>
      </c>
      <c r="AX181" s="13" t="s">
        <v>80</v>
      </c>
      <c r="AY181" s="174" t="s">
        <v>164</v>
      </c>
    </row>
    <row r="182" spans="1:65" s="13" customFormat="1">
      <c r="B182" s="173"/>
      <c r="D182" s="164" t="s">
        <v>243</v>
      </c>
      <c r="E182" s="174" t="s">
        <v>219</v>
      </c>
      <c r="F182" s="175" t="s">
        <v>680</v>
      </c>
      <c r="H182" s="176">
        <v>1.68</v>
      </c>
      <c r="L182" s="173"/>
      <c r="M182" s="177"/>
      <c r="N182" s="178"/>
      <c r="O182" s="178"/>
      <c r="P182" s="178"/>
      <c r="Q182" s="178"/>
      <c r="R182" s="178"/>
      <c r="S182" s="178"/>
      <c r="T182" s="178"/>
      <c r="U182" s="179"/>
      <c r="AT182" s="174" t="s">
        <v>243</v>
      </c>
      <c r="AU182" s="174" t="s">
        <v>87</v>
      </c>
      <c r="AV182" s="13" t="s">
        <v>89</v>
      </c>
      <c r="AW182" s="13" t="s">
        <v>34</v>
      </c>
      <c r="AX182" s="13" t="s">
        <v>80</v>
      </c>
      <c r="AY182" s="174" t="s">
        <v>164</v>
      </c>
    </row>
    <row r="183" spans="1:65" s="13" customFormat="1">
      <c r="B183" s="173"/>
      <c r="D183" s="164" t="s">
        <v>243</v>
      </c>
      <c r="E183" s="174" t="s">
        <v>284</v>
      </c>
      <c r="F183" s="175" t="s">
        <v>681</v>
      </c>
      <c r="H183" s="176">
        <v>1.08</v>
      </c>
      <c r="L183" s="173"/>
      <c r="M183" s="177"/>
      <c r="N183" s="178"/>
      <c r="O183" s="178"/>
      <c r="P183" s="178"/>
      <c r="Q183" s="178"/>
      <c r="R183" s="178"/>
      <c r="S183" s="178"/>
      <c r="T183" s="178"/>
      <c r="U183" s="179"/>
      <c r="AT183" s="174" t="s">
        <v>243</v>
      </c>
      <c r="AU183" s="174" t="s">
        <v>87</v>
      </c>
      <c r="AV183" s="13" t="s">
        <v>89</v>
      </c>
      <c r="AW183" s="13" t="s">
        <v>34</v>
      </c>
      <c r="AX183" s="13" t="s">
        <v>80</v>
      </c>
      <c r="AY183" s="174" t="s">
        <v>164</v>
      </c>
    </row>
    <row r="184" spans="1:65" s="13" customFormat="1">
      <c r="B184" s="173"/>
      <c r="D184" s="164" t="s">
        <v>243</v>
      </c>
      <c r="E184" s="174" t="s">
        <v>691</v>
      </c>
      <c r="F184" s="175" t="s">
        <v>692</v>
      </c>
      <c r="H184" s="176">
        <v>7.7619999999999996</v>
      </c>
      <c r="L184" s="173"/>
      <c r="M184" s="177"/>
      <c r="N184" s="178"/>
      <c r="O184" s="178"/>
      <c r="P184" s="178"/>
      <c r="Q184" s="178"/>
      <c r="R184" s="178"/>
      <c r="S184" s="178"/>
      <c r="T184" s="178"/>
      <c r="U184" s="179"/>
      <c r="AT184" s="174" t="s">
        <v>243</v>
      </c>
      <c r="AU184" s="174" t="s">
        <v>87</v>
      </c>
      <c r="AV184" s="13" t="s">
        <v>89</v>
      </c>
      <c r="AW184" s="13" t="s">
        <v>34</v>
      </c>
      <c r="AX184" s="13" t="s">
        <v>87</v>
      </c>
      <c r="AY184" s="174" t="s">
        <v>164</v>
      </c>
    </row>
    <row r="185" spans="1:65" s="2" customFormat="1" ht="24.2" customHeight="1">
      <c r="A185" s="31"/>
      <c r="B185" s="151"/>
      <c r="C185" s="180" t="s">
        <v>286</v>
      </c>
      <c r="D185" s="180" t="s">
        <v>240</v>
      </c>
      <c r="E185" s="181" t="s">
        <v>302</v>
      </c>
      <c r="F185" s="182" t="s">
        <v>303</v>
      </c>
      <c r="G185" s="183" t="s">
        <v>304</v>
      </c>
      <c r="H185" s="184">
        <v>2.3170000000000002</v>
      </c>
      <c r="I185" s="185">
        <v>534</v>
      </c>
      <c r="J185" s="185">
        <f>ROUND(I185*H185,2)</f>
        <v>1237.28</v>
      </c>
      <c r="K185" s="182" t="s">
        <v>1</v>
      </c>
      <c r="L185" s="186"/>
      <c r="M185" s="187" t="s">
        <v>1</v>
      </c>
      <c r="N185" s="188" t="s">
        <v>45</v>
      </c>
      <c r="O185" s="160">
        <v>0</v>
      </c>
      <c r="P185" s="160">
        <f>O185*H185</f>
        <v>0</v>
      </c>
      <c r="Q185" s="160">
        <v>1E-3</v>
      </c>
      <c r="R185" s="160">
        <f>Q185*H185</f>
        <v>2.317E-3</v>
      </c>
      <c r="S185" s="160">
        <v>0</v>
      </c>
      <c r="T185" s="160">
        <f>S185*H185</f>
        <v>0</v>
      </c>
      <c r="U185" s="161" t="s">
        <v>1</v>
      </c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62" t="s">
        <v>250</v>
      </c>
      <c r="AT185" s="162" t="s">
        <v>240</v>
      </c>
      <c r="AU185" s="162" t="s">
        <v>87</v>
      </c>
      <c r="AY185" s="17" t="s">
        <v>164</v>
      </c>
      <c r="BE185" s="163">
        <f>IF(N185="základní",J185,0)</f>
        <v>1237.28</v>
      </c>
      <c r="BF185" s="163">
        <f>IF(N185="snížená",J185,0)</f>
        <v>0</v>
      </c>
      <c r="BG185" s="163">
        <f>IF(N185="zákl. přenesená",J185,0)</f>
        <v>0</v>
      </c>
      <c r="BH185" s="163">
        <f>IF(N185="sníž. přenesená",J185,0)</f>
        <v>0</v>
      </c>
      <c r="BI185" s="163">
        <f>IF(N185="nulová",J185,0)</f>
        <v>0</v>
      </c>
      <c r="BJ185" s="17" t="s">
        <v>87</v>
      </c>
      <c r="BK185" s="163">
        <f>ROUND(I185*H185,2)</f>
        <v>1237.28</v>
      </c>
      <c r="BL185" s="17" t="s">
        <v>172</v>
      </c>
      <c r="BM185" s="162" t="s">
        <v>693</v>
      </c>
    </row>
    <row r="186" spans="1:65" s="2" customFormat="1">
      <c r="A186" s="31"/>
      <c r="B186" s="32"/>
      <c r="C186" s="31"/>
      <c r="D186" s="164" t="s">
        <v>174</v>
      </c>
      <c r="E186" s="31"/>
      <c r="F186" s="165" t="s">
        <v>303</v>
      </c>
      <c r="G186" s="31"/>
      <c r="H186" s="31"/>
      <c r="I186" s="31"/>
      <c r="J186" s="31"/>
      <c r="K186" s="31"/>
      <c r="L186" s="32"/>
      <c r="M186" s="166"/>
      <c r="N186" s="167"/>
      <c r="O186" s="57"/>
      <c r="P186" s="57"/>
      <c r="Q186" s="57"/>
      <c r="R186" s="57"/>
      <c r="S186" s="57"/>
      <c r="T186" s="57"/>
      <c r="U186" s="58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T186" s="17" t="s">
        <v>174</v>
      </c>
      <c r="AU186" s="17" t="s">
        <v>87</v>
      </c>
    </row>
    <row r="187" spans="1:65" s="2" customFormat="1" ht="24.2" customHeight="1">
      <c r="A187" s="31"/>
      <c r="B187" s="151"/>
      <c r="C187" s="152" t="s">
        <v>250</v>
      </c>
      <c r="D187" s="152" t="s">
        <v>168</v>
      </c>
      <c r="E187" s="153" t="s">
        <v>307</v>
      </c>
      <c r="F187" s="154" t="s">
        <v>308</v>
      </c>
      <c r="G187" s="155" t="s">
        <v>268</v>
      </c>
      <c r="H187" s="156">
        <v>7.492</v>
      </c>
      <c r="I187" s="157">
        <v>96.1</v>
      </c>
      <c r="J187" s="157">
        <f>ROUND(I187*H187,2)</f>
        <v>719.98</v>
      </c>
      <c r="K187" s="154" t="s">
        <v>1</v>
      </c>
      <c r="L187" s="32"/>
      <c r="M187" s="158" t="s">
        <v>1</v>
      </c>
      <c r="N187" s="159" t="s">
        <v>45</v>
      </c>
      <c r="O187" s="160">
        <v>0</v>
      </c>
      <c r="P187" s="160">
        <f>O187*H187</f>
        <v>0</v>
      </c>
      <c r="Q187" s="160">
        <v>0</v>
      </c>
      <c r="R187" s="160">
        <f>Q187*H187</f>
        <v>0</v>
      </c>
      <c r="S187" s="160">
        <v>0</v>
      </c>
      <c r="T187" s="160">
        <f>S187*H187</f>
        <v>0</v>
      </c>
      <c r="U187" s="161" t="s">
        <v>1</v>
      </c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62" t="s">
        <v>172</v>
      </c>
      <c r="AT187" s="162" t="s">
        <v>168</v>
      </c>
      <c r="AU187" s="162" t="s">
        <v>87</v>
      </c>
      <c r="AY187" s="17" t="s">
        <v>164</v>
      </c>
      <c r="BE187" s="163">
        <f>IF(N187="základní",J187,0)</f>
        <v>719.98</v>
      </c>
      <c r="BF187" s="163">
        <f>IF(N187="snížená",J187,0)</f>
        <v>0</v>
      </c>
      <c r="BG187" s="163">
        <f>IF(N187="zákl. přenesená",J187,0)</f>
        <v>0</v>
      </c>
      <c r="BH187" s="163">
        <f>IF(N187="sníž. přenesená",J187,0)</f>
        <v>0</v>
      </c>
      <c r="BI187" s="163">
        <f>IF(N187="nulová",J187,0)</f>
        <v>0</v>
      </c>
      <c r="BJ187" s="17" t="s">
        <v>87</v>
      </c>
      <c r="BK187" s="163">
        <f>ROUND(I187*H187,2)</f>
        <v>719.98</v>
      </c>
      <c r="BL187" s="17" t="s">
        <v>172</v>
      </c>
      <c r="BM187" s="162" t="s">
        <v>694</v>
      </c>
    </row>
    <row r="188" spans="1:65" s="2" customFormat="1" ht="19.5">
      <c r="A188" s="31"/>
      <c r="B188" s="32"/>
      <c r="C188" s="31"/>
      <c r="D188" s="164" t="s">
        <v>174</v>
      </c>
      <c r="E188" s="31"/>
      <c r="F188" s="165" t="s">
        <v>310</v>
      </c>
      <c r="G188" s="31"/>
      <c r="H188" s="31"/>
      <c r="I188" s="31"/>
      <c r="J188" s="31"/>
      <c r="K188" s="31"/>
      <c r="L188" s="32"/>
      <c r="M188" s="166"/>
      <c r="N188" s="167"/>
      <c r="O188" s="57"/>
      <c r="P188" s="57"/>
      <c r="Q188" s="57"/>
      <c r="R188" s="57"/>
      <c r="S188" s="57"/>
      <c r="T188" s="57"/>
      <c r="U188" s="58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T188" s="17" t="s">
        <v>174</v>
      </c>
      <c r="AU188" s="17" t="s">
        <v>87</v>
      </c>
    </row>
    <row r="189" spans="1:65" s="13" customFormat="1">
      <c r="B189" s="173"/>
      <c r="D189" s="164" t="s">
        <v>243</v>
      </c>
      <c r="E189" s="174" t="s">
        <v>298</v>
      </c>
      <c r="F189" s="175" t="s">
        <v>677</v>
      </c>
      <c r="H189" s="176">
        <v>0.76500000000000001</v>
      </c>
      <c r="L189" s="173"/>
      <c r="M189" s="177"/>
      <c r="N189" s="178"/>
      <c r="O189" s="178"/>
      <c r="P189" s="178"/>
      <c r="Q189" s="178"/>
      <c r="R189" s="178"/>
      <c r="S189" s="178"/>
      <c r="T189" s="178"/>
      <c r="U189" s="179"/>
      <c r="AT189" s="174" t="s">
        <v>243</v>
      </c>
      <c r="AU189" s="174" t="s">
        <v>87</v>
      </c>
      <c r="AV189" s="13" t="s">
        <v>89</v>
      </c>
      <c r="AW189" s="13" t="s">
        <v>34</v>
      </c>
      <c r="AX189" s="13" t="s">
        <v>80</v>
      </c>
      <c r="AY189" s="174" t="s">
        <v>164</v>
      </c>
    </row>
    <row r="190" spans="1:65" s="13" customFormat="1" ht="45">
      <c r="B190" s="173"/>
      <c r="D190" s="164" t="s">
        <v>243</v>
      </c>
      <c r="E190" s="174" t="s">
        <v>224</v>
      </c>
      <c r="F190" s="175" t="s">
        <v>678</v>
      </c>
      <c r="H190" s="176">
        <v>2.0099999999999998</v>
      </c>
      <c r="L190" s="173"/>
      <c r="M190" s="177"/>
      <c r="N190" s="178"/>
      <c r="O190" s="178"/>
      <c r="P190" s="178"/>
      <c r="Q190" s="178"/>
      <c r="R190" s="178"/>
      <c r="S190" s="178"/>
      <c r="T190" s="178"/>
      <c r="U190" s="179"/>
      <c r="AT190" s="174" t="s">
        <v>243</v>
      </c>
      <c r="AU190" s="174" t="s">
        <v>87</v>
      </c>
      <c r="AV190" s="13" t="s">
        <v>89</v>
      </c>
      <c r="AW190" s="13" t="s">
        <v>34</v>
      </c>
      <c r="AX190" s="13" t="s">
        <v>80</v>
      </c>
      <c r="AY190" s="174" t="s">
        <v>164</v>
      </c>
    </row>
    <row r="191" spans="1:65" s="13" customFormat="1">
      <c r="B191" s="173"/>
      <c r="D191" s="164" t="s">
        <v>243</v>
      </c>
      <c r="E191" s="174" t="s">
        <v>226</v>
      </c>
      <c r="F191" s="175" t="s">
        <v>679</v>
      </c>
      <c r="H191" s="176">
        <v>2.2269999999999999</v>
      </c>
      <c r="L191" s="173"/>
      <c r="M191" s="177"/>
      <c r="N191" s="178"/>
      <c r="O191" s="178"/>
      <c r="P191" s="178"/>
      <c r="Q191" s="178"/>
      <c r="R191" s="178"/>
      <c r="S191" s="178"/>
      <c r="T191" s="178"/>
      <c r="U191" s="179"/>
      <c r="AT191" s="174" t="s">
        <v>243</v>
      </c>
      <c r="AU191" s="174" t="s">
        <v>87</v>
      </c>
      <c r="AV191" s="13" t="s">
        <v>89</v>
      </c>
      <c r="AW191" s="13" t="s">
        <v>34</v>
      </c>
      <c r="AX191" s="13" t="s">
        <v>80</v>
      </c>
      <c r="AY191" s="174" t="s">
        <v>164</v>
      </c>
    </row>
    <row r="192" spans="1:65" s="13" customFormat="1">
      <c r="B192" s="173"/>
      <c r="D192" s="164" t="s">
        <v>243</v>
      </c>
      <c r="E192" s="174" t="s">
        <v>228</v>
      </c>
      <c r="F192" s="175" t="s">
        <v>680</v>
      </c>
      <c r="H192" s="176">
        <v>1.68</v>
      </c>
      <c r="L192" s="173"/>
      <c r="M192" s="177"/>
      <c r="N192" s="178"/>
      <c r="O192" s="178"/>
      <c r="P192" s="178"/>
      <c r="Q192" s="178"/>
      <c r="R192" s="178"/>
      <c r="S192" s="178"/>
      <c r="T192" s="178"/>
      <c r="U192" s="179"/>
      <c r="AT192" s="174" t="s">
        <v>243</v>
      </c>
      <c r="AU192" s="174" t="s">
        <v>87</v>
      </c>
      <c r="AV192" s="13" t="s">
        <v>89</v>
      </c>
      <c r="AW192" s="13" t="s">
        <v>34</v>
      </c>
      <c r="AX192" s="13" t="s">
        <v>80</v>
      </c>
      <c r="AY192" s="174" t="s">
        <v>164</v>
      </c>
    </row>
    <row r="193" spans="1:65" s="13" customFormat="1">
      <c r="B193" s="173"/>
      <c r="D193" s="164" t="s">
        <v>243</v>
      </c>
      <c r="E193" s="174" t="s">
        <v>299</v>
      </c>
      <c r="F193" s="175" t="s">
        <v>695</v>
      </c>
      <c r="H193" s="176">
        <v>0.81</v>
      </c>
      <c r="L193" s="173"/>
      <c r="M193" s="177"/>
      <c r="N193" s="178"/>
      <c r="O193" s="178"/>
      <c r="P193" s="178"/>
      <c r="Q193" s="178"/>
      <c r="R193" s="178"/>
      <c r="S193" s="178"/>
      <c r="T193" s="178"/>
      <c r="U193" s="179"/>
      <c r="AT193" s="174" t="s">
        <v>243</v>
      </c>
      <c r="AU193" s="174" t="s">
        <v>87</v>
      </c>
      <c r="AV193" s="13" t="s">
        <v>89</v>
      </c>
      <c r="AW193" s="13" t="s">
        <v>34</v>
      </c>
      <c r="AX193" s="13" t="s">
        <v>80</v>
      </c>
      <c r="AY193" s="174" t="s">
        <v>164</v>
      </c>
    </row>
    <row r="194" spans="1:65" s="13" customFormat="1">
      <c r="B194" s="173"/>
      <c r="D194" s="164" t="s">
        <v>243</v>
      </c>
      <c r="E194" s="174" t="s">
        <v>696</v>
      </c>
      <c r="F194" s="175" t="s">
        <v>697</v>
      </c>
      <c r="H194" s="176">
        <v>7.492</v>
      </c>
      <c r="L194" s="173"/>
      <c r="M194" s="177"/>
      <c r="N194" s="178"/>
      <c r="O194" s="178"/>
      <c r="P194" s="178"/>
      <c r="Q194" s="178"/>
      <c r="R194" s="178"/>
      <c r="S194" s="178"/>
      <c r="T194" s="178"/>
      <c r="U194" s="179"/>
      <c r="AT194" s="174" t="s">
        <v>243</v>
      </c>
      <c r="AU194" s="174" t="s">
        <v>87</v>
      </c>
      <c r="AV194" s="13" t="s">
        <v>89</v>
      </c>
      <c r="AW194" s="13" t="s">
        <v>34</v>
      </c>
      <c r="AX194" s="13" t="s">
        <v>87</v>
      </c>
      <c r="AY194" s="174" t="s">
        <v>164</v>
      </c>
    </row>
    <row r="195" spans="1:65" s="2" customFormat="1" ht="24.2" customHeight="1">
      <c r="A195" s="31"/>
      <c r="B195" s="151"/>
      <c r="C195" s="180" t="s">
        <v>301</v>
      </c>
      <c r="D195" s="180" t="s">
        <v>240</v>
      </c>
      <c r="E195" s="181" t="s">
        <v>316</v>
      </c>
      <c r="F195" s="182" t="s">
        <v>317</v>
      </c>
      <c r="G195" s="183" t="s">
        <v>304</v>
      </c>
      <c r="H195" s="184">
        <v>2.2360000000000002</v>
      </c>
      <c r="I195" s="185">
        <v>289</v>
      </c>
      <c r="J195" s="185">
        <f>ROUND(I195*H195,2)</f>
        <v>646.20000000000005</v>
      </c>
      <c r="K195" s="182" t="s">
        <v>1</v>
      </c>
      <c r="L195" s="186"/>
      <c r="M195" s="187" t="s">
        <v>1</v>
      </c>
      <c r="N195" s="188" t="s">
        <v>45</v>
      </c>
      <c r="O195" s="160">
        <v>0</v>
      </c>
      <c r="P195" s="160">
        <f>O195*H195</f>
        <v>0</v>
      </c>
      <c r="Q195" s="160">
        <v>1E-3</v>
      </c>
      <c r="R195" s="160">
        <f>Q195*H195</f>
        <v>2.2360000000000001E-3</v>
      </c>
      <c r="S195" s="160">
        <v>0</v>
      </c>
      <c r="T195" s="160">
        <f>S195*H195</f>
        <v>0</v>
      </c>
      <c r="U195" s="161" t="s">
        <v>1</v>
      </c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62" t="s">
        <v>250</v>
      </c>
      <c r="AT195" s="162" t="s">
        <v>240</v>
      </c>
      <c r="AU195" s="162" t="s">
        <v>87</v>
      </c>
      <c r="AY195" s="17" t="s">
        <v>164</v>
      </c>
      <c r="BE195" s="163">
        <f>IF(N195="základní",J195,0)</f>
        <v>646.20000000000005</v>
      </c>
      <c r="BF195" s="163">
        <f>IF(N195="snížená",J195,0)</f>
        <v>0</v>
      </c>
      <c r="BG195" s="163">
        <f>IF(N195="zákl. přenesená",J195,0)</f>
        <v>0</v>
      </c>
      <c r="BH195" s="163">
        <f>IF(N195="sníž. přenesená",J195,0)</f>
        <v>0</v>
      </c>
      <c r="BI195" s="163">
        <f>IF(N195="nulová",J195,0)</f>
        <v>0</v>
      </c>
      <c r="BJ195" s="17" t="s">
        <v>87</v>
      </c>
      <c r="BK195" s="163">
        <f>ROUND(I195*H195,2)</f>
        <v>646.20000000000005</v>
      </c>
      <c r="BL195" s="17" t="s">
        <v>172</v>
      </c>
      <c r="BM195" s="162" t="s">
        <v>698</v>
      </c>
    </row>
    <row r="196" spans="1:65" s="2" customFormat="1" ht="19.5">
      <c r="A196" s="31"/>
      <c r="B196" s="32"/>
      <c r="C196" s="31"/>
      <c r="D196" s="164" t="s">
        <v>174</v>
      </c>
      <c r="E196" s="31"/>
      <c r="F196" s="165" t="s">
        <v>317</v>
      </c>
      <c r="G196" s="31"/>
      <c r="H196" s="31"/>
      <c r="I196" s="31"/>
      <c r="J196" s="31"/>
      <c r="K196" s="31"/>
      <c r="L196" s="32"/>
      <c r="M196" s="166"/>
      <c r="N196" s="167"/>
      <c r="O196" s="57"/>
      <c r="P196" s="57"/>
      <c r="Q196" s="57"/>
      <c r="R196" s="57"/>
      <c r="S196" s="57"/>
      <c r="T196" s="57"/>
      <c r="U196" s="58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T196" s="17" t="s">
        <v>174</v>
      </c>
      <c r="AU196" s="17" t="s">
        <v>87</v>
      </c>
    </row>
    <row r="197" spans="1:65" s="13" customFormat="1">
      <c r="B197" s="173"/>
      <c r="D197" s="164" t="s">
        <v>243</v>
      </c>
      <c r="E197" s="174" t="s">
        <v>383</v>
      </c>
      <c r="F197" s="175" t="s">
        <v>699</v>
      </c>
      <c r="H197" s="176">
        <v>2.2360000000000002</v>
      </c>
      <c r="L197" s="173"/>
      <c r="M197" s="177"/>
      <c r="N197" s="178"/>
      <c r="O197" s="178"/>
      <c r="P197" s="178"/>
      <c r="Q197" s="178"/>
      <c r="R197" s="178"/>
      <c r="S197" s="178"/>
      <c r="T197" s="178"/>
      <c r="U197" s="179"/>
      <c r="AT197" s="174" t="s">
        <v>243</v>
      </c>
      <c r="AU197" s="174" t="s">
        <v>87</v>
      </c>
      <c r="AV197" s="13" t="s">
        <v>89</v>
      </c>
      <c r="AW197" s="13" t="s">
        <v>34</v>
      </c>
      <c r="AX197" s="13" t="s">
        <v>80</v>
      </c>
      <c r="AY197" s="174" t="s">
        <v>164</v>
      </c>
    </row>
    <row r="198" spans="1:65" s="13" customFormat="1">
      <c r="B198" s="173"/>
      <c r="D198" s="164" t="s">
        <v>243</v>
      </c>
      <c r="E198" s="174" t="s">
        <v>337</v>
      </c>
      <c r="F198" s="175" t="s">
        <v>557</v>
      </c>
      <c r="H198" s="176">
        <v>2.2360000000000002</v>
      </c>
      <c r="L198" s="173"/>
      <c r="M198" s="177"/>
      <c r="N198" s="178"/>
      <c r="O198" s="178"/>
      <c r="P198" s="178"/>
      <c r="Q198" s="178"/>
      <c r="R198" s="178"/>
      <c r="S198" s="178"/>
      <c r="T198" s="178"/>
      <c r="U198" s="179"/>
      <c r="AT198" s="174" t="s">
        <v>243</v>
      </c>
      <c r="AU198" s="174" t="s">
        <v>87</v>
      </c>
      <c r="AV198" s="13" t="s">
        <v>89</v>
      </c>
      <c r="AW198" s="13" t="s">
        <v>34</v>
      </c>
      <c r="AX198" s="13" t="s">
        <v>87</v>
      </c>
      <c r="AY198" s="174" t="s">
        <v>164</v>
      </c>
    </row>
    <row r="199" spans="1:65" s="2" customFormat="1" ht="24.2" customHeight="1">
      <c r="A199" s="31"/>
      <c r="B199" s="151"/>
      <c r="C199" s="152" t="s">
        <v>306</v>
      </c>
      <c r="D199" s="152" t="s">
        <v>168</v>
      </c>
      <c r="E199" s="153" t="s">
        <v>324</v>
      </c>
      <c r="F199" s="154" t="s">
        <v>325</v>
      </c>
      <c r="G199" s="155" t="s">
        <v>268</v>
      </c>
      <c r="H199" s="156">
        <v>7.492</v>
      </c>
      <c r="I199" s="157">
        <v>127</v>
      </c>
      <c r="J199" s="157">
        <f>ROUND(I199*H199,2)</f>
        <v>951.48</v>
      </c>
      <c r="K199" s="154" t="s">
        <v>1</v>
      </c>
      <c r="L199" s="32"/>
      <c r="M199" s="158" t="s">
        <v>1</v>
      </c>
      <c r="N199" s="159" t="s">
        <v>45</v>
      </c>
      <c r="O199" s="160">
        <v>0</v>
      </c>
      <c r="P199" s="160">
        <f>O199*H199</f>
        <v>0</v>
      </c>
      <c r="Q199" s="160">
        <v>1.2E-4</v>
      </c>
      <c r="R199" s="160">
        <f>Q199*H199</f>
        <v>8.9904000000000004E-4</v>
      </c>
      <c r="S199" s="160">
        <v>0</v>
      </c>
      <c r="T199" s="160">
        <f>S199*H199</f>
        <v>0</v>
      </c>
      <c r="U199" s="161" t="s">
        <v>1</v>
      </c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62" t="s">
        <v>172</v>
      </c>
      <c r="AT199" s="162" t="s">
        <v>168</v>
      </c>
      <c r="AU199" s="162" t="s">
        <v>87</v>
      </c>
      <c r="AY199" s="17" t="s">
        <v>164</v>
      </c>
      <c r="BE199" s="163">
        <f>IF(N199="základní",J199,0)</f>
        <v>951.48</v>
      </c>
      <c r="BF199" s="163">
        <f>IF(N199="snížená",J199,0)</f>
        <v>0</v>
      </c>
      <c r="BG199" s="163">
        <f>IF(N199="zákl. přenesená",J199,0)</f>
        <v>0</v>
      </c>
      <c r="BH199" s="163">
        <f>IF(N199="sníž. přenesená",J199,0)</f>
        <v>0</v>
      </c>
      <c r="BI199" s="163">
        <f>IF(N199="nulová",J199,0)</f>
        <v>0</v>
      </c>
      <c r="BJ199" s="17" t="s">
        <v>87</v>
      </c>
      <c r="BK199" s="163">
        <f>ROUND(I199*H199,2)</f>
        <v>951.48</v>
      </c>
      <c r="BL199" s="17" t="s">
        <v>172</v>
      </c>
      <c r="BM199" s="162" t="s">
        <v>700</v>
      </c>
    </row>
    <row r="200" spans="1:65" s="2" customFormat="1" ht="19.5">
      <c r="A200" s="31"/>
      <c r="B200" s="32"/>
      <c r="C200" s="31"/>
      <c r="D200" s="164" t="s">
        <v>174</v>
      </c>
      <c r="E200" s="31"/>
      <c r="F200" s="165" t="s">
        <v>327</v>
      </c>
      <c r="G200" s="31"/>
      <c r="H200" s="31"/>
      <c r="I200" s="31"/>
      <c r="J200" s="31"/>
      <c r="K200" s="31"/>
      <c r="L200" s="32"/>
      <c r="M200" s="166"/>
      <c r="N200" s="167"/>
      <c r="O200" s="57"/>
      <c r="P200" s="57"/>
      <c r="Q200" s="57"/>
      <c r="R200" s="57"/>
      <c r="S200" s="57"/>
      <c r="T200" s="57"/>
      <c r="U200" s="58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T200" s="17" t="s">
        <v>174</v>
      </c>
      <c r="AU200" s="17" t="s">
        <v>87</v>
      </c>
    </row>
    <row r="201" spans="1:65" s="13" customFormat="1">
      <c r="B201" s="173"/>
      <c r="D201" s="164" t="s">
        <v>243</v>
      </c>
      <c r="E201" s="174" t="s">
        <v>311</v>
      </c>
      <c r="F201" s="175" t="s">
        <v>677</v>
      </c>
      <c r="H201" s="176">
        <v>0.76500000000000001</v>
      </c>
      <c r="L201" s="173"/>
      <c r="M201" s="177"/>
      <c r="N201" s="178"/>
      <c r="O201" s="178"/>
      <c r="P201" s="178"/>
      <c r="Q201" s="178"/>
      <c r="R201" s="178"/>
      <c r="S201" s="178"/>
      <c r="T201" s="178"/>
      <c r="U201" s="179"/>
      <c r="AT201" s="174" t="s">
        <v>243</v>
      </c>
      <c r="AU201" s="174" t="s">
        <v>87</v>
      </c>
      <c r="AV201" s="13" t="s">
        <v>89</v>
      </c>
      <c r="AW201" s="13" t="s">
        <v>34</v>
      </c>
      <c r="AX201" s="13" t="s">
        <v>80</v>
      </c>
      <c r="AY201" s="174" t="s">
        <v>164</v>
      </c>
    </row>
    <row r="202" spans="1:65" s="13" customFormat="1" ht="45">
      <c r="B202" s="173"/>
      <c r="D202" s="164" t="s">
        <v>243</v>
      </c>
      <c r="E202" s="174" t="s">
        <v>229</v>
      </c>
      <c r="F202" s="175" t="s">
        <v>678</v>
      </c>
      <c r="H202" s="176">
        <v>2.0099999999999998</v>
      </c>
      <c r="L202" s="173"/>
      <c r="M202" s="177"/>
      <c r="N202" s="178"/>
      <c r="O202" s="178"/>
      <c r="P202" s="178"/>
      <c r="Q202" s="178"/>
      <c r="R202" s="178"/>
      <c r="S202" s="178"/>
      <c r="T202" s="178"/>
      <c r="U202" s="179"/>
      <c r="AT202" s="174" t="s">
        <v>243</v>
      </c>
      <c r="AU202" s="174" t="s">
        <v>87</v>
      </c>
      <c r="AV202" s="13" t="s">
        <v>89</v>
      </c>
      <c r="AW202" s="13" t="s">
        <v>34</v>
      </c>
      <c r="AX202" s="13" t="s">
        <v>80</v>
      </c>
      <c r="AY202" s="174" t="s">
        <v>164</v>
      </c>
    </row>
    <row r="203" spans="1:65" s="13" customFormat="1">
      <c r="B203" s="173"/>
      <c r="D203" s="164" t="s">
        <v>243</v>
      </c>
      <c r="E203" s="174" t="s">
        <v>230</v>
      </c>
      <c r="F203" s="175" t="s">
        <v>679</v>
      </c>
      <c r="H203" s="176">
        <v>2.2269999999999999</v>
      </c>
      <c r="L203" s="173"/>
      <c r="M203" s="177"/>
      <c r="N203" s="178"/>
      <c r="O203" s="178"/>
      <c r="P203" s="178"/>
      <c r="Q203" s="178"/>
      <c r="R203" s="178"/>
      <c r="S203" s="178"/>
      <c r="T203" s="178"/>
      <c r="U203" s="179"/>
      <c r="AT203" s="174" t="s">
        <v>243</v>
      </c>
      <c r="AU203" s="174" t="s">
        <v>87</v>
      </c>
      <c r="AV203" s="13" t="s">
        <v>89</v>
      </c>
      <c r="AW203" s="13" t="s">
        <v>34</v>
      </c>
      <c r="AX203" s="13" t="s">
        <v>80</v>
      </c>
      <c r="AY203" s="174" t="s">
        <v>164</v>
      </c>
    </row>
    <row r="204" spans="1:65" s="13" customFormat="1">
      <c r="B204" s="173"/>
      <c r="D204" s="164" t="s">
        <v>243</v>
      </c>
      <c r="E204" s="174" t="s">
        <v>231</v>
      </c>
      <c r="F204" s="175" t="s">
        <v>680</v>
      </c>
      <c r="H204" s="176">
        <v>1.68</v>
      </c>
      <c r="L204" s="173"/>
      <c r="M204" s="177"/>
      <c r="N204" s="178"/>
      <c r="O204" s="178"/>
      <c r="P204" s="178"/>
      <c r="Q204" s="178"/>
      <c r="R204" s="178"/>
      <c r="S204" s="178"/>
      <c r="T204" s="178"/>
      <c r="U204" s="179"/>
      <c r="AT204" s="174" t="s">
        <v>243</v>
      </c>
      <c r="AU204" s="174" t="s">
        <v>87</v>
      </c>
      <c r="AV204" s="13" t="s">
        <v>89</v>
      </c>
      <c r="AW204" s="13" t="s">
        <v>34</v>
      </c>
      <c r="AX204" s="13" t="s">
        <v>80</v>
      </c>
      <c r="AY204" s="174" t="s">
        <v>164</v>
      </c>
    </row>
    <row r="205" spans="1:65" s="13" customFormat="1">
      <c r="B205" s="173"/>
      <c r="D205" s="164" t="s">
        <v>243</v>
      </c>
      <c r="E205" s="174" t="s">
        <v>313</v>
      </c>
      <c r="F205" s="175" t="s">
        <v>695</v>
      </c>
      <c r="H205" s="176">
        <v>0.81</v>
      </c>
      <c r="L205" s="173"/>
      <c r="M205" s="177"/>
      <c r="N205" s="178"/>
      <c r="O205" s="178"/>
      <c r="P205" s="178"/>
      <c r="Q205" s="178"/>
      <c r="R205" s="178"/>
      <c r="S205" s="178"/>
      <c r="T205" s="178"/>
      <c r="U205" s="179"/>
      <c r="AT205" s="174" t="s">
        <v>243</v>
      </c>
      <c r="AU205" s="174" t="s">
        <v>87</v>
      </c>
      <c r="AV205" s="13" t="s">
        <v>89</v>
      </c>
      <c r="AW205" s="13" t="s">
        <v>34</v>
      </c>
      <c r="AX205" s="13" t="s">
        <v>80</v>
      </c>
      <c r="AY205" s="174" t="s">
        <v>164</v>
      </c>
    </row>
    <row r="206" spans="1:65" s="13" customFormat="1">
      <c r="B206" s="173"/>
      <c r="D206" s="164" t="s">
        <v>243</v>
      </c>
      <c r="E206" s="174" t="s">
        <v>701</v>
      </c>
      <c r="F206" s="175" t="s">
        <v>702</v>
      </c>
      <c r="H206" s="176">
        <v>7.492</v>
      </c>
      <c r="L206" s="173"/>
      <c r="M206" s="177"/>
      <c r="N206" s="178"/>
      <c r="O206" s="178"/>
      <c r="P206" s="178"/>
      <c r="Q206" s="178"/>
      <c r="R206" s="178"/>
      <c r="S206" s="178"/>
      <c r="T206" s="178"/>
      <c r="U206" s="179"/>
      <c r="AT206" s="174" t="s">
        <v>243</v>
      </c>
      <c r="AU206" s="174" t="s">
        <v>87</v>
      </c>
      <c r="AV206" s="13" t="s">
        <v>89</v>
      </c>
      <c r="AW206" s="13" t="s">
        <v>34</v>
      </c>
      <c r="AX206" s="13" t="s">
        <v>87</v>
      </c>
      <c r="AY206" s="174" t="s">
        <v>164</v>
      </c>
    </row>
    <row r="207" spans="1:65" s="2" customFormat="1" ht="24.2" customHeight="1">
      <c r="A207" s="31"/>
      <c r="B207" s="151"/>
      <c r="C207" s="180" t="s">
        <v>315</v>
      </c>
      <c r="D207" s="180" t="s">
        <v>240</v>
      </c>
      <c r="E207" s="181" t="s">
        <v>332</v>
      </c>
      <c r="F207" s="182" t="s">
        <v>317</v>
      </c>
      <c r="G207" s="183" t="s">
        <v>304</v>
      </c>
      <c r="H207" s="184">
        <v>2.2360000000000002</v>
      </c>
      <c r="I207" s="185">
        <v>289</v>
      </c>
      <c r="J207" s="185">
        <f>ROUND(I207*H207,2)</f>
        <v>646.20000000000005</v>
      </c>
      <c r="K207" s="182" t="s">
        <v>1</v>
      </c>
      <c r="L207" s="186"/>
      <c r="M207" s="187" t="s">
        <v>1</v>
      </c>
      <c r="N207" s="188" t="s">
        <v>45</v>
      </c>
      <c r="O207" s="160">
        <v>0</v>
      </c>
      <c r="P207" s="160">
        <f>O207*H207</f>
        <v>0</v>
      </c>
      <c r="Q207" s="160">
        <v>1E-3</v>
      </c>
      <c r="R207" s="160">
        <f>Q207*H207</f>
        <v>2.2360000000000001E-3</v>
      </c>
      <c r="S207" s="160">
        <v>0</v>
      </c>
      <c r="T207" s="160">
        <f>S207*H207</f>
        <v>0</v>
      </c>
      <c r="U207" s="161" t="s">
        <v>1</v>
      </c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62" t="s">
        <v>250</v>
      </c>
      <c r="AT207" s="162" t="s">
        <v>240</v>
      </c>
      <c r="AU207" s="162" t="s">
        <v>87</v>
      </c>
      <c r="AY207" s="17" t="s">
        <v>164</v>
      </c>
      <c r="BE207" s="163">
        <f>IF(N207="základní",J207,0)</f>
        <v>646.20000000000005</v>
      </c>
      <c r="BF207" s="163">
        <f>IF(N207="snížená",J207,0)</f>
        <v>0</v>
      </c>
      <c r="BG207" s="163">
        <f>IF(N207="zákl. přenesená",J207,0)</f>
        <v>0</v>
      </c>
      <c r="BH207" s="163">
        <f>IF(N207="sníž. přenesená",J207,0)</f>
        <v>0</v>
      </c>
      <c r="BI207" s="163">
        <f>IF(N207="nulová",J207,0)</f>
        <v>0</v>
      </c>
      <c r="BJ207" s="17" t="s">
        <v>87</v>
      </c>
      <c r="BK207" s="163">
        <f>ROUND(I207*H207,2)</f>
        <v>646.20000000000005</v>
      </c>
      <c r="BL207" s="17" t="s">
        <v>172</v>
      </c>
      <c r="BM207" s="162" t="s">
        <v>703</v>
      </c>
    </row>
    <row r="208" spans="1:65" s="2" customFormat="1" ht="19.5">
      <c r="A208" s="31"/>
      <c r="B208" s="32"/>
      <c r="C208" s="31"/>
      <c r="D208" s="164" t="s">
        <v>174</v>
      </c>
      <c r="E208" s="31"/>
      <c r="F208" s="165" t="s">
        <v>317</v>
      </c>
      <c r="G208" s="31"/>
      <c r="H208" s="31"/>
      <c r="I208" s="31"/>
      <c r="J208" s="31"/>
      <c r="K208" s="31"/>
      <c r="L208" s="32"/>
      <c r="M208" s="166"/>
      <c r="N208" s="167"/>
      <c r="O208" s="57"/>
      <c r="P208" s="57"/>
      <c r="Q208" s="57"/>
      <c r="R208" s="57"/>
      <c r="S208" s="57"/>
      <c r="T208" s="57"/>
      <c r="U208" s="58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T208" s="17" t="s">
        <v>174</v>
      </c>
      <c r="AU208" s="17" t="s">
        <v>87</v>
      </c>
    </row>
    <row r="209" spans="1:51" s="13" customFormat="1">
      <c r="B209" s="173"/>
      <c r="D209" s="164" t="s">
        <v>243</v>
      </c>
      <c r="E209" s="174" t="s">
        <v>319</v>
      </c>
      <c r="F209" s="175" t="s">
        <v>699</v>
      </c>
      <c r="H209" s="176">
        <v>2.2360000000000002</v>
      </c>
      <c r="L209" s="173"/>
      <c r="M209" s="177"/>
      <c r="N209" s="178"/>
      <c r="O209" s="178"/>
      <c r="P209" s="178"/>
      <c r="Q209" s="178"/>
      <c r="R209" s="178"/>
      <c r="S209" s="178"/>
      <c r="T209" s="178"/>
      <c r="U209" s="179"/>
      <c r="AT209" s="174" t="s">
        <v>243</v>
      </c>
      <c r="AU209" s="174" t="s">
        <v>87</v>
      </c>
      <c r="AV209" s="13" t="s">
        <v>89</v>
      </c>
      <c r="AW209" s="13" t="s">
        <v>34</v>
      </c>
      <c r="AX209" s="13" t="s">
        <v>80</v>
      </c>
      <c r="AY209" s="174" t="s">
        <v>164</v>
      </c>
    </row>
    <row r="210" spans="1:51" s="13" customFormat="1">
      <c r="B210" s="173"/>
      <c r="D210" s="164" t="s">
        <v>243</v>
      </c>
      <c r="E210" s="174" t="s">
        <v>321</v>
      </c>
      <c r="F210" s="175" t="s">
        <v>322</v>
      </c>
      <c r="H210" s="176">
        <v>2.2360000000000002</v>
      </c>
      <c r="L210" s="173"/>
      <c r="M210" s="189"/>
      <c r="N210" s="190"/>
      <c r="O210" s="190"/>
      <c r="P210" s="190"/>
      <c r="Q210" s="190"/>
      <c r="R210" s="190"/>
      <c r="S210" s="190"/>
      <c r="T210" s="190"/>
      <c r="U210" s="191"/>
      <c r="AT210" s="174" t="s">
        <v>243</v>
      </c>
      <c r="AU210" s="174" t="s">
        <v>87</v>
      </c>
      <c r="AV210" s="13" t="s">
        <v>89</v>
      </c>
      <c r="AW210" s="13" t="s">
        <v>34</v>
      </c>
      <c r="AX210" s="13" t="s">
        <v>87</v>
      </c>
      <c r="AY210" s="174" t="s">
        <v>164</v>
      </c>
    </row>
    <row r="211" spans="1:51" s="2" customFormat="1" ht="6.95" customHeight="1">
      <c r="A211" s="31"/>
      <c r="B211" s="46"/>
      <c r="C211" s="47"/>
      <c r="D211" s="47"/>
      <c r="E211" s="47"/>
      <c r="F211" s="47"/>
      <c r="G211" s="47"/>
      <c r="H211" s="47"/>
      <c r="I211" s="47"/>
      <c r="J211" s="47"/>
      <c r="K211" s="47"/>
      <c r="L211" s="32"/>
      <c r="M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</row>
  </sheetData>
  <autoFilter ref="C129:K210"/>
  <mergeCells count="14">
    <mergeCell ref="E120:H120"/>
    <mergeCell ref="E118:H118"/>
    <mergeCell ref="E122:H122"/>
    <mergeCell ref="L2:V2"/>
    <mergeCell ref="E85:H85"/>
    <mergeCell ref="E89:H89"/>
    <mergeCell ref="E87:H87"/>
    <mergeCell ref="E91:H91"/>
    <mergeCell ref="E116:H116"/>
    <mergeCell ref="E7:H7"/>
    <mergeCell ref="E11:H11"/>
    <mergeCell ref="E9:H9"/>
    <mergeCell ref="E13:H13"/>
    <mergeCell ref="E31:H31"/>
  </mergeCells>
  <printOptions horizontalCentered="1"/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rowBreaks count="1" manualBreakCount="1">
    <brk id="168" min="2" max="10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M257"/>
  <sheetViews>
    <sheetView showGridLines="0" view="pageBreakPreview" topLeftCell="A204" zoomScale="60" workbookViewId="0">
      <selection activeCell="K1" sqref="K1:K104857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56">
      <c r="A1" s="101"/>
    </row>
    <row r="2" spans="1:56" s="1" customFormat="1" ht="36.950000000000003" customHeight="1">
      <c r="L2" s="357" t="s">
        <v>5</v>
      </c>
      <c r="M2" s="343"/>
      <c r="N2" s="343"/>
      <c r="O2" s="343"/>
      <c r="P2" s="343"/>
      <c r="Q2" s="343"/>
      <c r="R2" s="343"/>
      <c r="S2" s="343"/>
      <c r="T2" s="343"/>
      <c r="U2" s="343"/>
      <c r="V2" s="343"/>
      <c r="AT2" s="17" t="s">
        <v>127</v>
      </c>
      <c r="AZ2" s="172" t="s">
        <v>363</v>
      </c>
      <c r="BA2" s="172" t="s">
        <v>363</v>
      </c>
      <c r="BB2" s="172" t="s">
        <v>1</v>
      </c>
      <c r="BC2" s="172" t="s">
        <v>704</v>
      </c>
      <c r="BD2" s="172" t="s">
        <v>89</v>
      </c>
    </row>
    <row r="3" spans="1:5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  <c r="AZ3" s="172" t="s">
        <v>355</v>
      </c>
      <c r="BA3" s="172" t="s">
        <v>355</v>
      </c>
      <c r="BB3" s="172" t="s">
        <v>1</v>
      </c>
      <c r="BC3" s="172" t="s">
        <v>705</v>
      </c>
      <c r="BD3" s="172" t="s">
        <v>89</v>
      </c>
    </row>
    <row r="4" spans="1:56" s="1" customFormat="1" ht="24.95" customHeight="1">
      <c r="B4" s="20"/>
      <c r="D4" s="21" t="s">
        <v>132</v>
      </c>
      <c r="L4" s="20"/>
      <c r="M4" s="102" t="s">
        <v>10</v>
      </c>
      <c r="AT4" s="17" t="s">
        <v>3</v>
      </c>
      <c r="AZ4" s="172" t="s">
        <v>217</v>
      </c>
      <c r="BA4" s="172" t="s">
        <v>217</v>
      </c>
      <c r="BB4" s="172" t="s">
        <v>1</v>
      </c>
      <c r="BC4" s="172" t="s">
        <v>706</v>
      </c>
      <c r="BD4" s="172" t="s">
        <v>89</v>
      </c>
    </row>
    <row r="5" spans="1:56" s="1" customFormat="1" ht="6.95" customHeight="1">
      <c r="B5" s="20"/>
      <c r="L5" s="20"/>
      <c r="AZ5" s="172" t="s">
        <v>218</v>
      </c>
      <c r="BA5" s="172" t="s">
        <v>218</v>
      </c>
      <c r="BB5" s="172" t="s">
        <v>1</v>
      </c>
      <c r="BC5" s="172" t="s">
        <v>707</v>
      </c>
      <c r="BD5" s="172" t="s">
        <v>89</v>
      </c>
    </row>
    <row r="6" spans="1:56" s="1" customFormat="1" ht="12" customHeight="1">
      <c r="B6" s="20"/>
      <c r="D6" s="26" t="s">
        <v>14</v>
      </c>
      <c r="L6" s="20"/>
      <c r="AZ6" s="172" t="s">
        <v>220</v>
      </c>
      <c r="BA6" s="172" t="s">
        <v>220</v>
      </c>
      <c r="BB6" s="172" t="s">
        <v>1</v>
      </c>
      <c r="BC6" s="172" t="s">
        <v>706</v>
      </c>
      <c r="BD6" s="172" t="s">
        <v>89</v>
      </c>
    </row>
    <row r="7" spans="1:56" s="1" customFormat="1" ht="16.5" customHeight="1">
      <c r="B7" s="20"/>
      <c r="E7" s="377" t="str">
        <f>'Rekapitulace stavby'!K6</f>
        <v>Integrované městské centrum TILIA -Zm.L. -dod.č.6</v>
      </c>
      <c r="F7" s="378"/>
      <c r="G7" s="378"/>
      <c r="H7" s="378"/>
      <c r="L7" s="20"/>
      <c r="AZ7" s="172" t="s">
        <v>221</v>
      </c>
      <c r="BA7" s="172" t="s">
        <v>221</v>
      </c>
      <c r="BB7" s="172" t="s">
        <v>1</v>
      </c>
      <c r="BC7" s="172" t="s">
        <v>707</v>
      </c>
      <c r="BD7" s="172" t="s">
        <v>89</v>
      </c>
    </row>
    <row r="8" spans="1:56" ht="12.75">
      <c r="B8" s="20"/>
      <c r="D8" s="26" t="s">
        <v>133</v>
      </c>
      <c r="L8" s="20"/>
      <c r="AZ8" s="172" t="s">
        <v>224</v>
      </c>
      <c r="BA8" s="172" t="s">
        <v>224</v>
      </c>
      <c r="BB8" s="172" t="s">
        <v>1</v>
      </c>
      <c r="BC8" s="172" t="s">
        <v>706</v>
      </c>
      <c r="BD8" s="172" t="s">
        <v>89</v>
      </c>
    </row>
    <row r="9" spans="1:56" s="1" customFormat="1" ht="16.5" customHeight="1">
      <c r="B9" s="20"/>
      <c r="E9" s="377" t="s">
        <v>134</v>
      </c>
      <c r="F9" s="343"/>
      <c r="G9" s="343"/>
      <c r="H9" s="343"/>
      <c r="L9" s="20"/>
      <c r="AZ9" s="172" t="s">
        <v>226</v>
      </c>
      <c r="BA9" s="172" t="s">
        <v>226</v>
      </c>
      <c r="BB9" s="172" t="s">
        <v>1</v>
      </c>
      <c r="BC9" s="172" t="s">
        <v>707</v>
      </c>
      <c r="BD9" s="172" t="s">
        <v>89</v>
      </c>
    </row>
    <row r="10" spans="1:56" s="1" customFormat="1" ht="12" customHeight="1">
      <c r="B10" s="20"/>
      <c r="D10" s="26" t="s">
        <v>135</v>
      </c>
      <c r="L10" s="20"/>
      <c r="AZ10" s="172" t="s">
        <v>337</v>
      </c>
      <c r="BA10" s="172" t="s">
        <v>337</v>
      </c>
      <c r="BB10" s="172" t="s">
        <v>1</v>
      </c>
      <c r="BC10" s="172" t="s">
        <v>706</v>
      </c>
      <c r="BD10" s="172" t="s">
        <v>89</v>
      </c>
    </row>
    <row r="11" spans="1:56" s="2" customFormat="1" ht="16.5" customHeight="1">
      <c r="A11" s="31"/>
      <c r="B11" s="32"/>
      <c r="C11" s="31"/>
      <c r="D11" s="31"/>
      <c r="E11" s="379" t="s">
        <v>223</v>
      </c>
      <c r="F11" s="376"/>
      <c r="G11" s="376"/>
      <c r="H11" s="376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Z11" s="172" t="s">
        <v>339</v>
      </c>
      <c r="BA11" s="172" t="s">
        <v>339</v>
      </c>
      <c r="BB11" s="172" t="s">
        <v>1</v>
      </c>
      <c r="BC11" s="172" t="s">
        <v>707</v>
      </c>
      <c r="BD11" s="172" t="s">
        <v>89</v>
      </c>
    </row>
    <row r="12" spans="1:56" s="2" customFormat="1" ht="12" customHeight="1">
      <c r="A12" s="31"/>
      <c r="B12" s="32"/>
      <c r="C12" s="31"/>
      <c r="D12" s="26" t="s">
        <v>225</v>
      </c>
      <c r="E12" s="31"/>
      <c r="F12" s="31"/>
      <c r="G12" s="31"/>
      <c r="H12" s="31"/>
      <c r="I12" s="31"/>
      <c r="J12" s="31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Z12" s="172" t="s">
        <v>321</v>
      </c>
      <c r="BA12" s="172" t="s">
        <v>321</v>
      </c>
      <c r="BB12" s="172" t="s">
        <v>1</v>
      </c>
      <c r="BC12" s="172" t="s">
        <v>706</v>
      </c>
      <c r="BD12" s="172" t="s">
        <v>89</v>
      </c>
    </row>
    <row r="13" spans="1:56" s="2" customFormat="1" ht="16.5" customHeight="1">
      <c r="A13" s="31"/>
      <c r="B13" s="32"/>
      <c r="C13" s="31"/>
      <c r="D13" s="31"/>
      <c r="E13" s="340" t="s">
        <v>708</v>
      </c>
      <c r="F13" s="376"/>
      <c r="G13" s="376"/>
      <c r="H13" s="376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Z13" s="172" t="s">
        <v>341</v>
      </c>
      <c r="BA13" s="172" t="s">
        <v>341</v>
      </c>
      <c r="BB13" s="172" t="s">
        <v>1</v>
      </c>
      <c r="BC13" s="172" t="s">
        <v>709</v>
      </c>
      <c r="BD13" s="172" t="s">
        <v>89</v>
      </c>
    </row>
    <row r="14" spans="1:56" s="2" customFormat="1">
      <c r="A14" s="31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Z14" s="172" t="s">
        <v>335</v>
      </c>
      <c r="BA14" s="172" t="s">
        <v>335</v>
      </c>
      <c r="BB14" s="172" t="s">
        <v>1</v>
      </c>
      <c r="BC14" s="172" t="s">
        <v>706</v>
      </c>
      <c r="BD14" s="172" t="s">
        <v>89</v>
      </c>
    </row>
    <row r="15" spans="1:56" s="2" customFormat="1" ht="12" customHeight="1">
      <c r="A15" s="31"/>
      <c r="B15" s="32"/>
      <c r="C15" s="31"/>
      <c r="D15" s="26" t="s">
        <v>16</v>
      </c>
      <c r="E15" s="31"/>
      <c r="F15" s="24" t="s">
        <v>1</v>
      </c>
      <c r="G15" s="31"/>
      <c r="H15" s="31"/>
      <c r="I15" s="26" t="s">
        <v>17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Z15" s="172" t="s">
        <v>710</v>
      </c>
      <c r="BA15" s="172" t="s">
        <v>710</v>
      </c>
      <c r="BB15" s="172" t="s">
        <v>1</v>
      </c>
      <c r="BC15" s="172" t="s">
        <v>709</v>
      </c>
      <c r="BD15" s="172" t="s">
        <v>89</v>
      </c>
    </row>
    <row r="16" spans="1:56" s="2" customFormat="1" ht="12" customHeight="1">
      <c r="A16" s="31"/>
      <c r="B16" s="32"/>
      <c r="C16" s="31"/>
      <c r="D16" s="26" t="s">
        <v>18</v>
      </c>
      <c r="E16" s="31"/>
      <c r="F16" s="24" t="s">
        <v>19</v>
      </c>
      <c r="G16" s="31"/>
      <c r="H16" s="31"/>
      <c r="I16" s="26" t="s">
        <v>20</v>
      </c>
      <c r="J16" s="54">
        <f>'Rekapitulace stavby'!AN8</f>
        <v>45173</v>
      </c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9" customHeight="1">
      <c r="A17" s="31"/>
      <c r="B17" s="32"/>
      <c r="C17" s="31"/>
      <c r="D17" s="31"/>
      <c r="E17" s="31"/>
      <c r="F17" s="31"/>
      <c r="G17" s="31"/>
      <c r="H17" s="31"/>
      <c r="I17" s="31"/>
      <c r="J17" s="31"/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2"/>
      <c r="C18" s="31"/>
      <c r="D18" s="26" t="s">
        <v>21</v>
      </c>
      <c r="E18" s="31"/>
      <c r="F18" s="31"/>
      <c r="G18" s="31"/>
      <c r="H18" s="31"/>
      <c r="I18" s="26" t="s">
        <v>22</v>
      </c>
      <c r="J18" s="24" t="s">
        <v>23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2"/>
      <c r="C19" s="31"/>
      <c r="D19" s="31"/>
      <c r="E19" s="24" t="s">
        <v>24</v>
      </c>
      <c r="F19" s="31"/>
      <c r="G19" s="31"/>
      <c r="H19" s="31"/>
      <c r="I19" s="26" t="s">
        <v>25</v>
      </c>
      <c r="J19" s="24" t="s">
        <v>26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2"/>
      <c r="C21" s="31"/>
      <c r="D21" s="26" t="s">
        <v>27</v>
      </c>
      <c r="E21" s="31"/>
      <c r="F21" s="31"/>
      <c r="G21" s="31"/>
      <c r="H21" s="31"/>
      <c r="I21" s="26" t="s">
        <v>22</v>
      </c>
      <c r="J21" s="24" t="s">
        <v>28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2"/>
      <c r="C22" s="31"/>
      <c r="D22" s="31"/>
      <c r="E22" s="24" t="s">
        <v>29</v>
      </c>
      <c r="F22" s="31"/>
      <c r="G22" s="31"/>
      <c r="H22" s="31"/>
      <c r="I22" s="26" t="s">
        <v>25</v>
      </c>
      <c r="J22" s="24" t="s">
        <v>30</v>
      </c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>
      <c r="A23" s="31"/>
      <c r="B23" s="32"/>
      <c r="C23" s="31"/>
      <c r="D23" s="31"/>
      <c r="E23" s="31"/>
      <c r="F23" s="31"/>
      <c r="G23" s="31"/>
      <c r="H23" s="31"/>
      <c r="I23" s="31"/>
      <c r="J23" s="31"/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2"/>
      <c r="C24" s="31"/>
      <c r="D24" s="26" t="s">
        <v>31</v>
      </c>
      <c r="E24" s="31"/>
      <c r="F24" s="31"/>
      <c r="G24" s="31"/>
      <c r="H24" s="31"/>
      <c r="I24" s="26" t="s">
        <v>22</v>
      </c>
      <c r="J24" s="24" t="s">
        <v>32</v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>
      <c r="A25" s="31"/>
      <c r="B25" s="32"/>
      <c r="C25" s="31"/>
      <c r="D25" s="31"/>
      <c r="E25" s="24" t="s">
        <v>33</v>
      </c>
      <c r="F25" s="31"/>
      <c r="G25" s="31"/>
      <c r="H25" s="31"/>
      <c r="I25" s="26" t="s">
        <v>25</v>
      </c>
      <c r="J25" s="24" t="s">
        <v>1</v>
      </c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5" customHeight="1">
      <c r="A26" s="31"/>
      <c r="B26" s="32"/>
      <c r="C26" s="31"/>
      <c r="D26" s="31"/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>
      <c r="A27" s="31"/>
      <c r="B27" s="32"/>
      <c r="C27" s="31"/>
      <c r="D27" s="26" t="s">
        <v>35</v>
      </c>
      <c r="E27" s="31"/>
      <c r="F27" s="31"/>
      <c r="G27" s="31"/>
      <c r="H27" s="31"/>
      <c r="I27" s="26" t="s">
        <v>22</v>
      </c>
      <c r="J27" s="24" t="s">
        <v>1</v>
      </c>
      <c r="K27" s="31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>
      <c r="A28" s="31"/>
      <c r="B28" s="32"/>
      <c r="C28" s="31"/>
      <c r="D28" s="31"/>
      <c r="E28" s="24" t="s">
        <v>36</v>
      </c>
      <c r="F28" s="31"/>
      <c r="G28" s="31"/>
      <c r="H28" s="31"/>
      <c r="I28" s="26" t="s">
        <v>25</v>
      </c>
      <c r="J28" s="24" t="s">
        <v>1</v>
      </c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31"/>
      <c r="E29" s="31"/>
      <c r="F29" s="31"/>
      <c r="G29" s="31"/>
      <c r="H29" s="31"/>
      <c r="I29" s="31"/>
      <c r="J29" s="31"/>
      <c r="K29" s="31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>
      <c r="A30" s="31"/>
      <c r="B30" s="32"/>
      <c r="C30" s="31"/>
      <c r="D30" s="26" t="s">
        <v>37</v>
      </c>
      <c r="E30" s="31"/>
      <c r="F30" s="31"/>
      <c r="G30" s="31"/>
      <c r="H30" s="31"/>
      <c r="I30" s="31"/>
      <c r="J30" s="31"/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>
      <c r="A31" s="103"/>
      <c r="B31" s="104"/>
      <c r="C31" s="103"/>
      <c r="D31" s="103"/>
      <c r="E31" s="345" t="s">
        <v>1</v>
      </c>
      <c r="F31" s="345"/>
      <c r="G31" s="345"/>
      <c r="H31" s="345"/>
      <c r="I31" s="103"/>
      <c r="J31" s="103"/>
      <c r="K31" s="103"/>
      <c r="L31" s="105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</row>
    <row r="32" spans="1:31" s="2" customFormat="1" ht="6.95" customHeight="1">
      <c r="A32" s="31"/>
      <c r="B32" s="32"/>
      <c r="C32" s="31"/>
      <c r="D32" s="31"/>
      <c r="E32" s="31"/>
      <c r="F32" s="31"/>
      <c r="G32" s="31"/>
      <c r="H32" s="31"/>
      <c r="I32" s="31"/>
      <c r="J32" s="31"/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5"/>
      <c r="E33" s="65"/>
      <c r="F33" s="65"/>
      <c r="G33" s="65"/>
      <c r="H33" s="65"/>
      <c r="I33" s="65"/>
      <c r="J33" s="65"/>
      <c r="K33" s="65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24" t="s">
        <v>137</v>
      </c>
      <c r="E34" s="31"/>
      <c r="F34" s="31"/>
      <c r="G34" s="31"/>
      <c r="H34" s="31"/>
      <c r="I34" s="31"/>
      <c r="J34" s="30">
        <f>J100</f>
        <v>24386.080000000002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29" t="s">
        <v>138</v>
      </c>
      <c r="E35" s="31"/>
      <c r="F35" s="31"/>
      <c r="G35" s="31"/>
      <c r="H35" s="31"/>
      <c r="I35" s="31"/>
      <c r="J35" s="30">
        <f>J109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25.35" customHeight="1">
      <c r="A36" s="31"/>
      <c r="B36" s="32"/>
      <c r="C36" s="31"/>
      <c r="D36" s="106" t="s">
        <v>40</v>
      </c>
      <c r="E36" s="31"/>
      <c r="F36" s="31"/>
      <c r="G36" s="31"/>
      <c r="H36" s="31"/>
      <c r="I36" s="31"/>
      <c r="J36" s="70">
        <f>ROUND(J34 + J35, 2)</f>
        <v>24386.080000000002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6.95" customHeight="1">
      <c r="A37" s="31"/>
      <c r="B37" s="32"/>
      <c r="C37" s="31"/>
      <c r="D37" s="65"/>
      <c r="E37" s="65"/>
      <c r="F37" s="65"/>
      <c r="G37" s="65"/>
      <c r="H37" s="65"/>
      <c r="I37" s="65"/>
      <c r="J37" s="65"/>
      <c r="K37" s="65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>
      <c r="A38" s="31"/>
      <c r="B38" s="32"/>
      <c r="C38" s="31"/>
      <c r="D38" s="31"/>
      <c r="E38" s="31"/>
      <c r="F38" s="35" t="s">
        <v>42</v>
      </c>
      <c r="G38" s="31"/>
      <c r="H38" s="31"/>
      <c r="I38" s="35" t="s">
        <v>41</v>
      </c>
      <c r="J38" s="35" t="s">
        <v>43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customHeight="1">
      <c r="A39" s="31"/>
      <c r="B39" s="32"/>
      <c r="C39" s="31"/>
      <c r="D39" s="107" t="s">
        <v>44</v>
      </c>
      <c r="E39" s="26" t="s">
        <v>45</v>
      </c>
      <c r="F39" s="108">
        <f>ROUND((SUM(BE109:BE110) + SUM(BE134:BE256)),  2)</f>
        <v>24386.080000000002</v>
      </c>
      <c r="G39" s="31"/>
      <c r="H39" s="31"/>
      <c r="I39" s="109">
        <v>0.21</v>
      </c>
      <c r="J39" s="108">
        <f>ROUND(((SUM(BE109:BE110) + SUM(BE134:BE256))*I39),  2)</f>
        <v>5121.08</v>
      </c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26" t="s">
        <v>46</v>
      </c>
      <c r="F40" s="108">
        <f>ROUND((SUM(BF109:BF110) + SUM(BF134:BF256)),  2)</f>
        <v>0</v>
      </c>
      <c r="G40" s="31"/>
      <c r="H40" s="31"/>
      <c r="I40" s="109">
        <v>0.15</v>
      </c>
      <c r="J40" s="108">
        <f>ROUND(((SUM(BF109:BF110) + SUM(BF134:BF256))*I40),  2)</f>
        <v>0</v>
      </c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5" hidden="1" customHeight="1">
      <c r="A41" s="31"/>
      <c r="B41" s="32"/>
      <c r="C41" s="31"/>
      <c r="D41" s="31"/>
      <c r="E41" s="26" t="s">
        <v>47</v>
      </c>
      <c r="F41" s="108">
        <f>ROUND((SUM(BG109:BG110) + SUM(BG134:BG256)),  2)</f>
        <v>0</v>
      </c>
      <c r="G41" s="31"/>
      <c r="H41" s="31"/>
      <c r="I41" s="109">
        <v>0.21</v>
      </c>
      <c r="J41" s="108">
        <f>0</f>
        <v>0</v>
      </c>
      <c r="K41" s="31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hidden="1" customHeight="1">
      <c r="A42" s="31"/>
      <c r="B42" s="32"/>
      <c r="C42" s="31"/>
      <c r="D42" s="31"/>
      <c r="E42" s="26" t="s">
        <v>48</v>
      </c>
      <c r="F42" s="108">
        <f>ROUND((SUM(BH109:BH110) + SUM(BH134:BH256)),  2)</f>
        <v>0</v>
      </c>
      <c r="G42" s="31"/>
      <c r="H42" s="31"/>
      <c r="I42" s="109">
        <v>0.15</v>
      </c>
      <c r="J42" s="108">
        <f>0</f>
        <v>0</v>
      </c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14.45" hidden="1" customHeight="1">
      <c r="A43" s="31"/>
      <c r="B43" s="32"/>
      <c r="C43" s="31"/>
      <c r="D43" s="31"/>
      <c r="E43" s="26" t="s">
        <v>49</v>
      </c>
      <c r="F43" s="108">
        <f>ROUND((SUM(BI109:BI110) + SUM(BI134:BI256)),  2)</f>
        <v>0</v>
      </c>
      <c r="G43" s="31"/>
      <c r="H43" s="31"/>
      <c r="I43" s="109">
        <v>0</v>
      </c>
      <c r="J43" s="108">
        <f>0</f>
        <v>0</v>
      </c>
      <c r="K43" s="31"/>
      <c r="L43" s="4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6.95" customHeight="1">
      <c r="A44" s="31"/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4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2" customFormat="1" ht="25.35" customHeight="1">
      <c r="A45" s="31"/>
      <c r="B45" s="32"/>
      <c r="C45" s="99"/>
      <c r="D45" s="110" t="s">
        <v>50</v>
      </c>
      <c r="E45" s="59"/>
      <c r="F45" s="59"/>
      <c r="G45" s="111" t="s">
        <v>51</v>
      </c>
      <c r="H45" s="112" t="s">
        <v>52</v>
      </c>
      <c r="I45" s="59"/>
      <c r="J45" s="113">
        <f>SUM(J36:J43)</f>
        <v>29507.160000000003</v>
      </c>
      <c r="K45" s="114"/>
      <c r="L45" s="4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s="2" customFormat="1" ht="14.45" customHeight="1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  <c r="L46" s="4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1"/>
      <c r="D50" s="42" t="s">
        <v>53</v>
      </c>
      <c r="E50" s="43"/>
      <c r="F50" s="43"/>
      <c r="G50" s="42" t="s">
        <v>54</v>
      </c>
      <c r="H50" s="43"/>
      <c r="I50" s="43"/>
      <c r="J50" s="43"/>
      <c r="K50" s="43"/>
      <c r="L50" s="4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1"/>
      <c r="B61" s="32"/>
      <c r="C61" s="31"/>
      <c r="D61" s="44" t="s">
        <v>55</v>
      </c>
      <c r="E61" s="34"/>
      <c r="F61" s="115" t="s">
        <v>56</v>
      </c>
      <c r="G61" s="44" t="s">
        <v>55</v>
      </c>
      <c r="H61" s="34"/>
      <c r="I61" s="34"/>
      <c r="J61" s="116" t="s">
        <v>56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1"/>
      <c r="B65" s="32"/>
      <c r="C65" s="31"/>
      <c r="D65" s="42" t="s">
        <v>57</v>
      </c>
      <c r="E65" s="45"/>
      <c r="F65" s="45"/>
      <c r="G65" s="42" t="s">
        <v>58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1"/>
      <c r="B76" s="32"/>
      <c r="C76" s="31"/>
      <c r="D76" s="44" t="s">
        <v>55</v>
      </c>
      <c r="E76" s="34"/>
      <c r="F76" s="115" t="s">
        <v>56</v>
      </c>
      <c r="G76" s="44" t="s">
        <v>55</v>
      </c>
      <c r="H76" s="34"/>
      <c r="I76" s="34"/>
      <c r="J76" s="116" t="s">
        <v>56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>
      <c r="A82" s="31"/>
      <c r="B82" s="32"/>
      <c r="C82" s="21" t="s">
        <v>139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14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>
      <c r="A85" s="31"/>
      <c r="B85" s="32"/>
      <c r="C85" s="31"/>
      <c r="D85" s="31"/>
      <c r="E85" s="377" t="str">
        <f>E7</f>
        <v>Integrované městské centrum TILIA -Zm.L. -dod.č.6</v>
      </c>
      <c r="F85" s="378"/>
      <c r="G85" s="378"/>
      <c r="H85" s="378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20"/>
      <c r="C86" s="26" t="s">
        <v>133</v>
      </c>
      <c r="L86" s="20"/>
    </row>
    <row r="87" spans="1:31" s="1" customFormat="1" ht="16.5" customHeight="1">
      <c r="B87" s="20"/>
      <c r="E87" s="377" t="s">
        <v>134</v>
      </c>
      <c r="F87" s="343"/>
      <c r="G87" s="343"/>
      <c r="H87" s="343"/>
      <c r="L87" s="20"/>
    </row>
    <row r="88" spans="1:31" s="1" customFormat="1" ht="12" customHeight="1">
      <c r="B88" s="20"/>
      <c r="C88" s="26" t="s">
        <v>135</v>
      </c>
      <c r="L88" s="20"/>
    </row>
    <row r="89" spans="1:31" s="2" customFormat="1" ht="16.5" customHeight="1">
      <c r="A89" s="31"/>
      <c r="B89" s="32"/>
      <c r="C89" s="31"/>
      <c r="D89" s="31"/>
      <c r="E89" s="379" t="s">
        <v>223</v>
      </c>
      <c r="F89" s="376"/>
      <c r="G89" s="376"/>
      <c r="H89" s="376"/>
      <c r="I89" s="31"/>
      <c r="J89" s="31"/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225</v>
      </c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1"/>
      <c r="D91" s="31"/>
      <c r="E91" s="340" t="str">
        <f>E13</f>
        <v>29.10 - Zábradlí Z0X2-doplnění-zadní schodiště</v>
      </c>
      <c r="F91" s="376"/>
      <c r="G91" s="376"/>
      <c r="H91" s="376"/>
      <c r="I91" s="31"/>
      <c r="J91" s="31"/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18</v>
      </c>
      <c r="D93" s="31"/>
      <c r="E93" s="31"/>
      <c r="F93" s="24" t="str">
        <f>F16</f>
        <v>Rychnov u Jablonce nad Nisou</v>
      </c>
      <c r="G93" s="31"/>
      <c r="H93" s="31"/>
      <c r="I93" s="26" t="s">
        <v>20</v>
      </c>
      <c r="J93" s="54">
        <f>IF(J16="","",J16)</f>
        <v>45173</v>
      </c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5" customHeight="1">
      <c r="A94" s="31"/>
      <c r="B94" s="32"/>
      <c r="C94" s="31"/>
      <c r="D94" s="31"/>
      <c r="E94" s="31"/>
      <c r="F94" s="31"/>
      <c r="G94" s="31"/>
      <c r="H94" s="31"/>
      <c r="I94" s="31"/>
      <c r="J94" s="31"/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2" customHeight="1">
      <c r="A95" s="31"/>
      <c r="B95" s="32"/>
      <c r="C95" s="26" t="s">
        <v>21</v>
      </c>
      <c r="D95" s="31"/>
      <c r="E95" s="31"/>
      <c r="F95" s="24" t="str">
        <f>E19</f>
        <v>Město Rychnov u Jablonce nad Nisou</v>
      </c>
      <c r="G95" s="31"/>
      <c r="H95" s="31"/>
      <c r="I95" s="26" t="s">
        <v>31</v>
      </c>
      <c r="J95" s="27" t="str">
        <f>E25</f>
        <v>DESIGM 4</v>
      </c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5.7" customHeight="1">
      <c r="A96" s="31"/>
      <c r="B96" s="32"/>
      <c r="C96" s="26" t="s">
        <v>27</v>
      </c>
      <c r="D96" s="31"/>
      <c r="E96" s="31"/>
      <c r="F96" s="24" t="str">
        <f>IF(E22="","",E22)</f>
        <v>CL-EVANS s.r.o., Bulharská 1557, Česká Lípa</v>
      </c>
      <c r="G96" s="31"/>
      <c r="H96" s="31"/>
      <c r="I96" s="26" t="s">
        <v>35</v>
      </c>
      <c r="J96" s="27" t="str">
        <f>E28</f>
        <v>Radek Ulbricht, CL-EVANS s.r.o.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4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17" t="s">
        <v>140</v>
      </c>
      <c r="D98" s="99"/>
      <c r="E98" s="99"/>
      <c r="F98" s="99"/>
      <c r="G98" s="99"/>
      <c r="H98" s="99"/>
      <c r="I98" s="99"/>
      <c r="J98" s="118" t="s">
        <v>141</v>
      </c>
      <c r="K98" s="99"/>
      <c r="L98" s="4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9" customHeight="1">
      <c r="A100" s="31"/>
      <c r="B100" s="32"/>
      <c r="C100" s="119" t="s">
        <v>142</v>
      </c>
      <c r="D100" s="31"/>
      <c r="E100" s="31"/>
      <c r="F100" s="31"/>
      <c r="G100" s="31"/>
      <c r="H100" s="31"/>
      <c r="I100" s="31"/>
      <c r="J100" s="70">
        <f>J134</f>
        <v>24386.080000000002</v>
      </c>
      <c r="K100" s="31"/>
      <c r="L100" s="4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7" t="s">
        <v>143</v>
      </c>
    </row>
    <row r="101" spans="1:47" s="9" customFormat="1" ht="24.95" customHeight="1">
      <c r="B101" s="120"/>
      <c r="D101" s="121" t="s">
        <v>711</v>
      </c>
      <c r="E101" s="122"/>
      <c r="F101" s="122"/>
      <c r="G101" s="122"/>
      <c r="H101" s="122"/>
      <c r="I101" s="122"/>
      <c r="J101" s="123">
        <f>J135</f>
        <v>24386.080000000002</v>
      </c>
      <c r="L101" s="120"/>
    </row>
    <row r="102" spans="1:47" s="10" customFormat="1" ht="19.899999999999999" customHeight="1">
      <c r="B102" s="124"/>
      <c r="D102" s="125" t="s">
        <v>712</v>
      </c>
      <c r="E102" s="126"/>
      <c r="F102" s="126"/>
      <c r="G102" s="126"/>
      <c r="H102" s="126"/>
      <c r="I102" s="126"/>
      <c r="J102" s="127">
        <f>J136</f>
        <v>15799.790000000003</v>
      </c>
      <c r="L102" s="124"/>
    </row>
    <row r="103" spans="1:47" s="10" customFormat="1" ht="14.85" customHeight="1">
      <c r="B103" s="124"/>
      <c r="D103" s="125" t="s">
        <v>713</v>
      </c>
      <c r="E103" s="126"/>
      <c r="F103" s="126"/>
      <c r="G103" s="126"/>
      <c r="H103" s="126"/>
      <c r="I103" s="126"/>
      <c r="J103" s="127">
        <f>J137</f>
        <v>15799.790000000003</v>
      </c>
      <c r="L103" s="124"/>
    </row>
    <row r="104" spans="1:47" s="10" customFormat="1" ht="19.899999999999999" customHeight="1">
      <c r="B104" s="124"/>
      <c r="D104" s="125" t="s">
        <v>714</v>
      </c>
      <c r="E104" s="126"/>
      <c r="F104" s="126"/>
      <c r="G104" s="126"/>
      <c r="H104" s="126"/>
      <c r="I104" s="126"/>
      <c r="J104" s="127">
        <f>J188</f>
        <v>8586.2899999999991</v>
      </c>
      <c r="L104" s="124"/>
    </row>
    <row r="105" spans="1:47" s="10" customFormat="1" ht="14.85" customHeight="1">
      <c r="B105" s="124"/>
      <c r="D105" s="125" t="s">
        <v>715</v>
      </c>
      <c r="E105" s="126"/>
      <c r="F105" s="126"/>
      <c r="G105" s="126"/>
      <c r="H105" s="126"/>
      <c r="I105" s="126"/>
      <c r="J105" s="127">
        <f>J189</f>
        <v>7094.48</v>
      </c>
      <c r="L105" s="124"/>
    </row>
    <row r="106" spans="1:47" s="10" customFormat="1" ht="14.85" customHeight="1">
      <c r="B106" s="124"/>
      <c r="D106" s="125" t="s">
        <v>716</v>
      </c>
      <c r="E106" s="126"/>
      <c r="F106" s="126"/>
      <c r="G106" s="126"/>
      <c r="H106" s="126"/>
      <c r="I106" s="126"/>
      <c r="J106" s="127">
        <f>J210</f>
        <v>1491.8100000000002</v>
      </c>
      <c r="L106" s="124"/>
    </row>
    <row r="107" spans="1:47" s="2" customFormat="1" ht="21.75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47" s="2" customFormat="1" ht="6.95" customHeight="1">
      <c r="A108" s="31"/>
      <c r="B108" s="32"/>
      <c r="C108" s="31"/>
      <c r="D108" s="31"/>
      <c r="E108" s="31"/>
      <c r="F108" s="31"/>
      <c r="G108" s="31"/>
      <c r="H108" s="31"/>
      <c r="I108" s="31"/>
      <c r="J108" s="31"/>
      <c r="K108" s="31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47" s="2" customFormat="1" ht="29.25" customHeight="1">
      <c r="A109" s="31"/>
      <c r="B109" s="32"/>
      <c r="C109" s="119" t="s">
        <v>147</v>
      </c>
      <c r="D109" s="31"/>
      <c r="E109" s="31"/>
      <c r="F109" s="31"/>
      <c r="G109" s="31"/>
      <c r="H109" s="31"/>
      <c r="I109" s="31"/>
      <c r="J109" s="128">
        <v>0</v>
      </c>
      <c r="K109" s="31"/>
      <c r="L109" s="41"/>
      <c r="N109" s="129" t="s">
        <v>44</v>
      </c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47" s="2" customFormat="1" ht="18" customHeight="1">
      <c r="A110" s="31"/>
      <c r="B110" s="32"/>
      <c r="C110" s="31"/>
      <c r="D110" s="31"/>
      <c r="E110" s="31"/>
      <c r="F110" s="31"/>
      <c r="G110" s="31"/>
      <c r="H110" s="31"/>
      <c r="I110" s="31"/>
      <c r="J110" s="31"/>
      <c r="K110" s="31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29.25" customHeight="1">
      <c r="A111" s="31"/>
      <c r="B111" s="32"/>
      <c r="C111" s="98" t="s">
        <v>131</v>
      </c>
      <c r="D111" s="99"/>
      <c r="E111" s="99"/>
      <c r="F111" s="99"/>
      <c r="G111" s="99"/>
      <c r="H111" s="99"/>
      <c r="I111" s="99"/>
      <c r="J111" s="100">
        <f>ROUND(J100+J109,2)</f>
        <v>24386.080000000002</v>
      </c>
      <c r="K111" s="99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6.95" customHeight="1">
      <c r="A112" s="31"/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6" spans="1:31" s="2" customFormat="1" ht="6.95" customHeight="1">
      <c r="A116" s="31"/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24.95" customHeight="1">
      <c r="A117" s="31"/>
      <c r="B117" s="32"/>
      <c r="C117" s="21" t="s">
        <v>148</v>
      </c>
      <c r="D117" s="31"/>
      <c r="E117" s="31"/>
      <c r="F117" s="31"/>
      <c r="G117" s="31"/>
      <c r="H117" s="31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6.95" customHeight="1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12" customHeight="1">
      <c r="A119" s="31"/>
      <c r="B119" s="32"/>
      <c r="C119" s="26" t="s">
        <v>14</v>
      </c>
      <c r="D119" s="31"/>
      <c r="E119" s="31"/>
      <c r="F119" s="31"/>
      <c r="G119" s="31"/>
      <c r="H119" s="31"/>
      <c r="I119" s="31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6.5" customHeight="1">
      <c r="A120" s="31"/>
      <c r="B120" s="32"/>
      <c r="C120" s="31"/>
      <c r="D120" s="31"/>
      <c r="E120" s="377" t="str">
        <f>E7</f>
        <v>Integrované městské centrum TILIA -Zm.L. -dod.č.6</v>
      </c>
      <c r="F120" s="378"/>
      <c r="G120" s="378"/>
      <c r="H120" s="378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1" customFormat="1" ht="12" customHeight="1">
      <c r="B121" s="20"/>
      <c r="C121" s="26" t="s">
        <v>133</v>
      </c>
      <c r="L121" s="20"/>
    </row>
    <row r="122" spans="1:31" s="1" customFormat="1" ht="16.5" customHeight="1">
      <c r="B122" s="20"/>
      <c r="E122" s="377" t="s">
        <v>134</v>
      </c>
      <c r="F122" s="343"/>
      <c r="G122" s="343"/>
      <c r="H122" s="343"/>
      <c r="L122" s="20"/>
    </row>
    <row r="123" spans="1:31" s="1" customFormat="1" ht="12" customHeight="1">
      <c r="B123" s="20"/>
      <c r="C123" s="26" t="s">
        <v>135</v>
      </c>
      <c r="L123" s="20"/>
    </row>
    <row r="124" spans="1:31" s="2" customFormat="1" ht="16.5" customHeight="1">
      <c r="A124" s="31"/>
      <c r="B124" s="32"/>
      <c r="C124" s="31"/>
      <c r="D124" s="31"/>
      <c r="E124" s="379" t="s">
        <v>223</v>
      </c>
      <c r="F124" s="376"/>
      <c r="G124" s="376"/>
      <c r="H124" s="376"/>
      <c r="I124" s="31"/>
      <c r="J124" s="31"/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>
      <c r="A125" s="31"/>
      <c r="B125" s="32"/>
      <c r="C125" s="26" t="s">
        <v>225</v>
      </c>
      <c r="D125" s="31"/>
      <c r="E125" s="31"/>
      <c r="F125" s="31"/>
      <c r="G125" s="31"/>
      <c r="H125" s="31"/>
      <c r="I125" s="31"/>
      <c r="J125" s="31"/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6.5" customHeight="1">
      <c r="A126" s="31"/>
      <c r="B126" s="32"/>
      <c r="C126" s="31"/>
      <c r="D126" s="31"/>
      <c r="E126" s="340" t="str">
        <f>E13</f>
        <v>29.10 - Zábradlí Z0X2-doplnění-zadní schodiště</v>
      </c>
      <c r="F126" s="376"/>
      <c r="G126" s="376"/>
      <c r="H126" s="376"/>
      <c r="I126" s="31"/>
      <c r="J126" s="31"/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6.95" customHeight="1">
      <c r="A127" s="31"/>
      <c r="B127" s="32"/>
      <c r="C127" s="31"/>
      <c r="D127" s="31"/>
      <c r="E127" s="31"/>
      <c r="F127" s="31"/>
      <c r="G127" s="31"/>
      <c r="H127" s="31"/>
      <c r="I127" s="31"/>
      <c r="J127" s="31"/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2" customHeight="1">
      <c r="A128" s="31"/>
      <c r="B128" s="32"/>
      <c r="C128" s="26" t="s">
        <v>18</v>
      </c>
      <c r="D128" s="31"/>
      <c r="E128" s="31"/>
      <c r="F128" s="24" t="str">
        <f>F16</f>
        <v>Rychnov u Jablonce nad Nisou</v>
      </c>
      <c r="G128" s="31"/>
      <c r="H128" s="31"/>
      <c r="I128" s="26" t="s">
        <v>20</v>
      </c>
      <c r="J128" s="54">
        <f>IF(J16="","",J16)</f>
        <v>45173</v>
      </c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6.95" customHeight="1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5.2" customHeight="1">
      <c r="A130" s="31"/>
      <c r="B130" s="32"/>
      <c r="C130" s="26" t="s">
        <v>21</v>
      </c>
      <c r="D130" s="31"/>
      <c r="E130" s="31"/>
      <c r="F130" s="24" t="str">
        <f>E19</f>
        <v>Město Rychnov u Jablonce nad Nisou</v>
      </c>
      <c r="G130" s="31"/>
      <c r="H130" s="31"/>
      <c r="I130" s="26" t="s">
        <v>31</v>
      </c>
      <c r="J130" s="27" t="str">
        <f>E25</f>
        <v>DESIGM 4</v>
      </c>
      <c r="K130" s="31"/>
      <c r="L130" s="4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25.7" customHeight="1">
      <c r="A131" s="31"/>
      <c r="B131" s="32"/>
      <c r="C131" s="26" t="s">
        <v>27</v>
      </c>
      <c r="D131" s="31"/>
      <c r="E131" s="31"/>
      <c r="F131" s="24" t="str">
        <f>IF(E22="","",E22)</f>
        <v>CL-EVANS s.r.o., Bulharská 1557, Česká Lípa</v>
      </c>
      <c r="G131" s="31"/>
      <c r="H131" s="31"/>
      <c r="I131" s="26" t="s">
        <v>35</v>
      </c>
      <c r="J131" s="27" t="str">
        <f>E28</f>
        <v>Radek Ulbricht, CL-EVANS s.r.o.</v>
      </c>
      <c r="K131" s="31"/>
      <c r="L131" s="4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0.35" customHeight="1">
      <c r="A132" s="31"/>
      <c r="B132" s="32"/>
      <c r="C132" s="31"/>
      <c r="D132" s="31"/>
      <c r="E132" s="31"/>
      <c r="F132" s="31"/>
      <c r="G132" s="31"/>
      <c r="H132" s="31"/>
      <c r="I132" s="31"/>
      <c r="J132" s="31"/>
      <c r="K132" s="31"/>
      <c r="L132" s="4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11" customFormat="1" ht="29.25" customHeight="1">
      <c r="A133" s="130"/>
      <c r="B133" s="131"/>
      <c r="C133" s="132" t="s">
        <v>149</v>
      </c>
      <c r="D133" s="133" t="s">
        <v>65</v>
      </c>
      <c r="E133" s="133" t="s">
        <v>61</v>
      </c>
      <c r="F133" s="133" t="s">
        <v>62</v>
      </c>
      <c r="G133" s="133" t="s">
        <v>150</v>
      </c>
      <c r="H133" s="133" t="s">
        <v>151</v>
      </c>
      <c r="I133" s="133" t="s">
        <v>152</v>
      </c>
      <c r="J133" s="133" t="s">
        <v>141</v>
      </c>
      <c r="K133" s="134" t="s">
        <v>153</v>
      </c>
      <c r="L133" s="135"/>
      <c r="M133" s="61" t="s">
        <v>1</v>
      </c>
      <c r="N133" s="62" t="s">
        <v>44</v>
      </c>
      <c r="O133" s="62" t="s">
        <v>154</v>
      </c>
      <c r="P133" s="62" t="s">
        <v>155</v>
      </c>
      <c r="Q133" s="62" t="s">
        <v>156</v>
      </c>
      <c r="R133" s="62" t="s">
        <v>157</v>
      </c>
      <c r="S133" s="62" t="s">
        <v>158</v>
      </c>
      <c r="T133" s="62" t="s">
        <v>159</v>
      </c>
      <c r="U133" s="63" t="s">
        <v>160</v>
      </c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</row>
    <row r="134" spans="1:65" s="2" customFormat="1" ht="22.9" customHeight="1">
      <c r="A134" s="31"/>
      <c r="B134" s="32"/>
      <c r="C134" s="68" t="s">
        <v>161</v>
      </c>
      <c r="D134" s="31"/>
      <c r="E134" s="31"/>
      <c r="F134" s="31"/>
      <c r="G134" s="31"/>
      <c r="H134" s="31"/>
      <c r="I134" s="31"/>
      <c r="J134" s="136">
        <f>BK134</f>
        <v>24386.080000000002</v>
      </c>
      <c r="K134" s="31"/>
      <c r="L134" s="32"/>
      <c r="M134" s="64"/>
      <c r="N134" s="55"/>
      <c r="O134" s="65"/>
      <c r="P134" s="137">
        <f>P135</f>
        <v>0</v>
      </c>
      <c r="Q134" s="65"/>
      <c r="R134" s="137">
        <f>R135</f>
        <v>5.5459759999999997E-2</v>
      </c>
      <c r="S134" s="65"/>
      <c r="T134" s="137">
        <f>T135</f>
        <v>0</v>
      </c>
      <c r="U134" s="66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T134" s="17" t="s">
        <v>79</v>
      </c>
      <c r="AU134" s="17" t="s">
        <v>143</v>
      </c>
      <c r="BK134" s="138">
        <f>BK135</f>
        <v>24386.080000000002</v>
      </c>
    </row>
    <row r="135" spans="1:65" s="12" customFormat="1" ht="25.9" customHeight="1">
      <c r="B135" s="139"/>
      <c r="D135" s="140" t="s">
        <v>79</v>
      </c>
      <c r="E135" s="141" t="s">
        <v>162</v>
      </c>
      <c r="F135" s="141" t="s">
        <v>717</v>
      </c>
      <c r="J135" s="142">
        <f>BK135</f>
        <v>24386.080000000002</v>
      </c>
      <c r="L135" s="139"/>
      <c r="M135" s="143"/>
      <c r="N135" s="144"/>
      <c r="O135" s="144"/>
      <c r="P135" s="145">
        <f>P136+P188</f>
        <v>0</v>
      </c>
      <c r="Q135" s="144"/>
      <c r="R135" s="145">
        <f>R136+R188</f>
        <v>5.5459759999999997E-2</v>
      </c>
      <c r="S135" s="144"/>
      <c r="T135" s="145">
        <f>T136+T188</f>
        <v>0</v>
      </c>
      <c r="U135" s="146"/>
      <c r="AR135" s="140" t="s">
        <v>172</v>
      </c>
      <c r="AT135" s="147" t="s">
        <v>79</v>
      </c>
      <c r="AU135" s="147" t="s">
        <v>80</v>
      </c>
      <c r="AY135" s="140" t="s">
        <v>164</v>
      </c>
      <c r="BK135" s="148">
        <f>BK136+BK188</f>
        <v>24386.080000000002</v>
      </c>
    </row>
    <row r="136" spans="1:65" s="12" customFormat="1" ht="22.9" customHeight="1">
      <c r="B136" s="139"/>
      <c r="D136" s="140" t="s">
        <v>79</v>
      </c>
      <c r="E136" s="149" t="s">
        <v>718</v>
      </c>
      <c r="F136" s="149" t="s">
        <v>719</v>
      </c>
      <c r="J136" s="150">
        <f>BK136</f>
        <v>15799.790000000003</v>
      </c>
      <c r="L136" s="139"/>
      <c r="M136" s="143"/>
      <c r="N136" s="144"/>
      <c r="O136" s="144"/>
      <c r="P136" s="145">
        <f>P137</f>
        <v>0</v>
      </c>
      <c r="Q136" s="144"/>
      <c r="R136" s="145">
        <f>R137</f>
        <v>1.458456E-2</v>
      </c>
      <c r="S136" s="144"/>
      <c r="T136" s="145">
        <f>T137</f>
        <v>0</v>
      </c>
      <c r="U136" s="146"/>
      <c r="AR136" s="140" t="s">
        <v>89</v>
      </c>
      <c r="AT136" s="147" t="s">
        <v>79</v>
      </c>
      <c r="AU136" s="147" t="s">
        <v>87</v>
      </c>
      <c r="AY136" s="140" t="s">
        <v>164</v>
      </c>
      <c r="BK136" s="148">
        <f>BK137</f>
        <v>15799.790000000003</v>
      </c>
    </row>
    <row r="137" spans="1:65" s="12" customFormat="1" ht="20.85" customHeight="1">
      <c r="B137" s="139"/>
      <c r="D137" s="140" t="s">
        <v>79</v>
      </c>
      <c r="E137" s="149" t="s">
        <v>720</v>
      </c>
      <c r="F137" s="149" t="s">
        <v>721</v>
      </c>
      <c r="J137" s="150">
        <f>BK137</f>
        <v>15799.790000000003</v>
      </c>
      <c r="L137" s="139"/>
      <c r="M137" s="143"/>
      <c r="N137" s="144"/>
      <c r="O137" s="144"/>
      <c r="P137" s="145">
        <f>SUM(P138:P187)</f>
        <v>0</v>
      </c>
      <c r="Q137" s="144"/>
      <c r="R137" s="145">
        <f>SUM(R138:R187)</f>
        <v>1.458456E-2</v>
      </c>
      <c r="S137" s="144"/>
      <c r="T137" s="145">
        <f>SUM(T138:T187)</f>
        <v>0</v>
      </c>
      <c r="U137" s="146"/>
      <c r="AR137" s="140" t="s">
        <v>89</v>
      </c>
      <c r="AT137" s="147" t="s">
        <v>79</v>
      </c>
      <c r="AU137" s="147" t="s">
        <v>89</v>
      </c>
      <c r="AY137" s="140" t="s">
        <v>164</v>
      </c>
      <c r="BK137" s="148">
        <f>SUM(BK138:BK187)</f>
        <v>15799.790000000003</v>
      </c>
    </row>
    <row r="138" spans="1:65" s="2" customFormat="1" ht="24.2" customHeight="1">
      <c r="A138" s="31"/>
      <c r="B138" s="151"/>
      <c r="C138" s="152" t="s">
        <v>8</v>
      </c>
      <c r="D138" s="152" t="s">
        <v>168</v>
      </c>
      <c r="E138" s="153" t="s">
        <v>722</v>
      </c>
      <c r="F138" s="154" t="s">
        <v>723</v>
      </c>
      <c r="G138" s="155" t="s">
        <v>724</v>
      </c>
      <c r="H138" s="156">
        <v>14.363</v>
      </c>
      <c r="I138" s="157">
        <v>177</v>
      </c>
      <c r="J138" s="157">
        <f>ROUND(I138*H138,2)</f>
        <v>2542.25</v>
      </c>
      <c r="K138" s="154" t="s">
        <v>1</v>
      </c>
      <c r="L138" s="32"/>
      <c r="M138" s="158" t="s">
        <v>1</v>
      </c>
      <c r="N138" s="159" t="s">
        <v>45</v>
      </c>
      <c r="O138" s="160">
        <v>0</v>
      </c>
      <c r="P138" s="160">
        <f>O138*H138</f>
        <v>0</v>
      </c>
      <c r="Q138" s="160">
        <v>0</v>
      </c>
      <c r="R138" s="160">
        <f>Q138*H138</f>
        <v>0</v>
      </c>
      <c r="S138" s="160">
        <v>0</v>
      </c>
      <c r="T138" s="160">
        <f>S138*H138</f>
        <v>0</v>
      </c>
      <c r="U138" s="161" t="s">
        <v>1</v>
      </c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62" t="s">
        <v>181</v>
      </c>
      <c r="AT138" s="162" t="s">
        <v>168</v>
      </c>
      <c r="AU138" s="162" t="s">
        <v>99</v>
      </c>
      <c r="AY138" s="17" t="s">
        <v>164</v>
      </c>
      <c r="BE138" s="163">
        <f>IF(N138="základní",J138,0)</f>
        <v>2542.25</v>
      </c>
      <c r="BF138" s="163">
        <f>IF(N138="snížená",J138,0)</f>
        <v>0</v>
      </c>
      <c r="BG138" s="163">
        <f>IF(N138="zákl. přenesená",J138,0)</f>
        <v>0</v>
      </c>
      <c r="BH138" s="163">
        <f>IF(N138="sníž. přenesená",J138,0)</f>
        <v>0</v>
      </c>
      <c r="BI138" s="163">
        <f>IF(N138="nulová",J138,0)</f>
        <v>0</v>
      </c>
      <c r="BJ138" s="17" t="s">
        <v>87</v>
      </c>
      <c r="BK138" s="163">
        <f>ROUND(I138*H138,2)</f>
        <v>2542.25</v>
      </c>
      <c r="BL138" s="17" t="s">
        <v>181</v>
      </c>
      <c r="BM138" s="162" t="s">
        <v>725</v>
      </c>
    </row>
    <row r="139" spans="1:65" s="2" customFormat="1">
      <c r="A139" s="31"/>
      <c r="B139" s="32"/>
      <c r="C139" s="31"/>
      <c r="D139" s="164" t="s">
        <v>174</v>
      </c>
      <c r="E139" s="31"/>
      <c r="F139" s="165" t="s">
        <v>723</v>
      </c>
      <c r="G139" s="31"/>
      <c r="H139" s="31"/>
      <c r="I139" s="31"/>
      <c r="J139" s="31"/>
      <c r="K139" s="31"/>
      <c r="L139" s="32"/>
      <c r="M139" s="166"/>
      <c r="N139" s="167"/>
      <c r="O139" s="57"/>
      <c r="P139" s="57"/>
      <c r="Q139" s="57"/>
      <c r="R139" s="57"/>
      <c r="S139" s="57"/>
      <c r="T139" s="57"/>
      <c r="U139" s="58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T139" s="17" t="s">
        <v>174</v>
      </c>
      <c r="AU139" s="17" t="s">
        <v>99</v>
      </c>
    </row>
    <row r="140" spans="1:65" s="13" customFormat="1">
      <c r="B140" s="173"/>
      <c r="D140" s="164" t="s">
        <v>243</v>
      </c>
      <c r="E140" s="174" t="s">
        <v>1</v>
      </c>
      <c r="F140" s="175" t="s">
        <v>726</v>
      </c>
      <c r="H140" s="176">
        <v>7.4589999999999996</v>
      </c>
      <c r="L140" s="173"/>
      <c r="M140" s="177"/>
      <c r="N140" s="178"/>
      <c r="O140" s="178"/>
      <c r="P140" s="178"/>
      <c r="Q140" s="178"/>
      <c r="R140" s="178"/>
      <c r="S140" s="178"/>
      <c r="T140" s="178"/>
      <c r="U140" s="179"/>
      <c r="AT140" s="174" t="s">
        <v>243</v>
      </c>
      <c r="AU140" s="174" t="s">
        <v>99</v>
      </c>
      <c r="AV140" s="13" t="s">
        <v>89</v>
      </c>
      <c r="AW140" s="13" t="s">
        <v>34</v>
      </c>
      <c r="AX140" s="13" t="s">
        <v>80</v>
      </c>
      <c r="AY140" s="174" t="s">
        <v>164</v>
      </c>
    </row>
    <row r="141" spans="1:65" s="13" customFormat="1">
      <c r="B141" s="173"/>
      <c r="D141" s="164" t="s">
        <v>243</v>
      </c>
      <c r="E141" s="174" t="s">
        <v>1</v>
      </c>
      <c r="F141" s="175" t="s">
        <v>727</v>
      </c>
      <c r="H141" s="176">
        <v>6.9039999999999999</v>
      </c>
      <c r="L141" s="173"/>
      <c r="M141" s="177"/>
      <c r="N141" s="178"/>
      <c r="O141" s="178"/>
      <c r="P141" s="178"/>
      <c r="Q141" s="178"/>
      <c r="R141" s="178"/>
      <c r="S141" s="178"/>
      <c r="T141" s="178"/>
      <c r="U141" s="179"/>
      <c r="AT141" s="174" t="s">
        <v>243</v>
      </c>
      <c r="AU141" s="174" t="s">
        <v>99</v>
      </c>
      <c r="AV141" s="13" t="s">
        <v>89</v>
      </c>
      <c r="AW141" s="13" t="s">
        <v>34</v>
      </c>
      <c r="AX141" s="13" t="s">
        <v>80</v>
      </c>
      <c r="AY141" s="174" t="s">
        <v>164</v>
      </c>
    </row>
    <row r="142" spans="1:65" s="15" customFormat="1">
      <c r="B142" s="198"/>
      <c r="D142" s="164" t="s">
        <v>243</v>
      </c>
      <c r="E142" s="199" t="s">
        <v>1</v>
      </c>
      <c r="F142" s="200" t="s">
        <v>728</v>
      </c>
      <c r="H142" s="201">
        <v>14.363</v>
      </c>
      <c r="L142" s="198"/>
      <c r="M142" s="202"/>
      <c r="N142" s="203"/>
      <c r="O142" s="203"/>
      <c r="P142" s="203"/>
      <c r="Q142" s="203"/>
      <c r="R142" s="203"/>
      <c r="S142" s="203"/>
      <c r="T142" s="203"/>
      <c r="U142" s="204"/>
      <c r="AT142" s="199" t="s">
        <v>243</v>
      </c>
      <c r="AU142" s="199" t="s">
        <v>99</v>
      </c>
      <c r="AV142" s="15" t="s">
        <v>172</v>
      </c>
      <c r="AW142" s="15" t="s">
        <v>34</v>
      </c>
      <c r="AX142" s="15" t="s">
        <v>87</v>
      </c>
      <c r="AY142" s="199" t="s">
        <v>164</v>
      </c>
    </row>
    <row r="143" spans="1:65" s="2" customFormat="1" ht="16.5" customHeight="1">
      <c r="A143" s="31"/>
      <c r="B143" s="151"/>
      <c r="C143" s="152" t="s">
        <v>181</v>
      </c>
      <c r="D143" s="152" t="s">
        <v>168</v>
      </c>
      <c r="E143" s="153" t="s">
        <v>729</v>
      </c>
      <c r="F143" s="154" t="s">
        <v>730</v>
      </c>
      <c r="G143" s="155" t="s">
        <v>724</v>
      </c>
      <c r="H143" s="156">
        <v>14.363</v>
      </c>
      <c r="I143" s="157">
        <v>66.5</v>
      </c>
      <c r="J143" s="157">
        <f>ROUND(I143*H143,2)</f>
        <v>955.14</v>
      </c>
      <c r="K143" s="154" t="s">
        <v>1</v>
      </c>
      <c r="L143" s="32"/>
      <c r="M143" s="158" t="s">
        <v>1</v>
      </c>
      <c r="N143" s="159" t="s">
        <v>45</v>
      </c>
      <c r="O143" s="160">
        <v>0</v>
      </c>
      <c r="P143" s="160">
        <f>O143*H143</f>
        <v>0</v>
      </c>
      <c r="Q143" s="160">
        <v>0</v>
      </c>
      <c r="R143" s="160">
        <f>Q143*H143</f>
        <v>0</v>
      </c>
      <c r="S143" s="160">
        <v>0</v>
      </c>
      <c r="T143" s="160">
        <f>S143*H143</f>
        <v>0</v>
      </c>
      <c r="U143" s="161" t="s">
        <v>1</v>
      </c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62" t="s">
        <v>181</v>
      </c>
      <c r="AT143" s="162" t="s">
        <v>168</v>
      </c>
      <c r="AU143" s="162" t="s">
        <v>99</v>
      </c>
      <c r="AY143" s="17" t="s">
        <v>164</v>
      </c>
      <c r="BE143" s="163">
        <f>IF(N143="základní",J143,0)</f>
        <v>955.14</v>
      </c>
      <c r="BF143" s="163">
        <f>IF(N143="snížená",J143,0)</f>
        <v>0</v>
      </c>
      <c r="BG143" s="163">
        <f>IF(N143="zákl. přenesená",J143,0)</f>
        <v>0</v>
      </c>
      <c r="BH143" s="163">
        <f>IF(N143="sníž. přenesená",J143,0)</f>
        <v>0</v>
      </c>
      <c r="BI143" s="163">
        <f>IF(N143="nulová",J143,0)</f>
        <v>0</v>
      </c>
      <c r="BJ143" s="17" t="s">
        <v>87</v>
      </c>
      <c r="BK143" s="163">
        <f>ROUND(I143*H143,2)</f>
        <v>955.14</v>
      </c>
      <c r="BL143" s="17" t="s">
        <v>181</v>
      </c>
      <c r="BM143" s="162" t="s">
        <v>731</v>
      </c>
    </row>
    <row r="144" spans="1:65" s="2" customFormat="1">
      <c r="A144" s="31"/>
      <c r="B144" s="32"/>
      <c r="C144" s="31"/>
      <c r="D144" s="164" t="s">
        <v>174</v>
      </c>
      <c r="E144" s="31"/>
      <c r="F144" s="165" t="s">
        <v>730</v>
      </c>
      <c r="G144" s="31"/>
      <c r="H144" s="31"/>
      <c r="I144" s="31"/>
      <c r="J144" s="31"/>
      <c r="K144" s="31"/>
      <c r="L144" s="32"/>
      <c r="M144" s="166"/>
      <c r="N144" s="167"/>
      <c r="O144" s="57"/>
      <c r="P144" s="57"/>
      <c r="Q144" s="57"/>
      <c r="R144" s="57"/>
      <c r="S144" s="57"/>
      <c r="T144" s="57"/>
      <c r="U144" s="58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T144" s="17" t="s">
        <v>174</v>
      </c>
      <c r="AU144" s="17" t="s">
        <v>99</v>
      </c>
    </row>
    <row r="145" spans="1:65" s="13" customFormat="1">
      <c r="B145" s="173"/>
      <c r="D145" s="164" t="s">
        <v>243</v>
      </c>
      <c r="E145" s="174" t="s">
        <v>1</v>
      </c>
      <c r="F145" s="175" t="s">
        <v>726</v>
      </c>
      <c r="H145" s="176">
        <v>7.4589999999999996</v>
      </c>
      <c r="L145" s="173"/>
      <c r="M145" s="177"/>
      <c r="N145" s="178"/>
      <c r="O145" s="178"/>
      <c r="P145" s="178"/>
      <c r="Q145" s="178"/>
      <c r="R145" s="178"/>
      <c r="S145" s="178"/>
      <c r="T145" s="178"/>
      <c r="U145" s="179"/>
      <c r="AT145" s="174" t="s">
        <v>243</v>
      </c>
      <c r="AU145" s="174" t="s">
        <v>99</v>
      </c>
      <c r="AV145" s="13" t="s">
        <v>89</v>
      </c>
      <c r="AW145" s="13" t="s">
        <v>34</v>
      </c>
      <c r="AX145" s="13" t="s">
        <v>80</v>
      </c>
      <c r="AY145" s="174" t="s">
        <v>164</v>
      </c>
    </row>
    <row r="146" spans="1:65" s="13" customFormat="1">
      <c r="B146" s="173"/>
      <c r="D146" s="164" t="s">
        <v>243</v>
      </c>
      <c r="E146" s="174" t="s">
        <v>1</v>
      </c>
      <c r="F146" s="175" t="s">
        <v>727</v>
      </c>
      <c r="H146" s="176">
        <v>6.9039999999999999</v>
      </c>
      <c r="L146" s="173"/>
      <c r="M146" s="177"/>
      <c r="N146" s="178"/>
      <c r="O146" s="178"/>
      <c r="P146" s="178"/>
      <c r="Q146" s="178"/>
      <c r="R146" s="178"/>
      <c r="S146" s="178"/>
      <c r="T146" s="178"/>
      <c r="U146" s="179"/>
      <c r="AT146" s="174" t="s">
        <v>243</v>
      </c>
      <c r="AU146" s="174" t="s">
        <v>99</v>
      </c>
      <c r="AV146" s="13" t="s">
        <v>89</v>
      </c>
      <c r="AW146" s="13" t="s">
        <v>34</v>
      </c>
      <c r="AX146" s="13" t="s">
        <v>80</v>
      </c>
      <c r="AY146" s="174" t="s">
        <v>164</v>
      </c>
    </row>
    <row r="147" spans="1:65" s="15" customFormat="1">
      <c r="B147" s="198"/>
      <c r="D147" s="164" t="s">
        <v>243</v>
      </c>
      <c r="E147" s="199" t="s">
        <v>1</v>
      </c>
      <c r="F147" s="200" t="s">
        <v>728</v>
      </c>
      <c r="H147" s="201">
        <v>14.363</v>
      </c>
      <c r="L147" s="198"/>
      <c r="M147" s="202"/>
      <c r="N147" s="203"/>
      <c r="O147" s="203"/>
      <c r="P147" s="203"/>
      <c r="Q147" s="203"/>
      <c r="R147" s="203"/>
      <c r="S147" s="203"/>
      <c r="T147" s="203"/>
      <c r="U147" s="204"/>
      <c r="AT147" s="199" t="s">
        <v>243</v>
      </c>
      <c r="AU147" s="199" t="s">
        <v>99</v>
      </c>
      <c r="AV147" s="15" t="s">
        <v>172</v>
      </c>
      <c r="AW147" s="15" t="s">
        <v>34</v>
      </c>
      <c r="AX147" s="15" t="s">
        <v>87</v>
      </c>
      <c r="AY147" s="199" t="s">
        <v>164</v>
      </c>
    </row>
    <row r="148" spans="1:65" s="2" customFormat="1" ht="24.2" customHeight="1">
      <c r="A148" s="31"/>
      <c r="B148" s="151"/>
      <c r="C148" s="152" t="s">
        <v>417</v>
      </c>
      <c r="D148" s="152" t="s">
        <v>168</v>
      </c>
      <c r="E148" s="153" t="s">
        <v>266</v>
      </c>
      <c r="F148" s="154" t="s">
        <v>267</v>
      </c>
      <c r="G148" s="155" t="s">
        <v>724</v>
      </c>
      <c r="H148" s="156">
        <v>14.363</v>
      </c>
      <c r="I148" s="157">
        <v>75.099999999999994</v>
      </c>
      <c r="J148" s="157">
        <f>ROUND(I148*H148,2)</f>
        <v>1078.6600000000001</v>
      </c>
      <c r="K148" s="154" t="s">
        <v>1</v>
      </c>
      <c r="L148" s="32"/>
      <c r="M148" s="158" t="s">
        <v>1</v>
      </c>
      <c r="N148" s="159" t="s">
        <v>45</v>
      </c>
      <c r="O148" s="160">
        <v>0</v>
      </c>
      <c r="P148" s="160">
        <f>O148*H148</f>
        <v>0</v>
      </c>
      <c r="Q148" s="160">
        <v>0</v>
      </c>
      <c r="R148" s="160">
        <f>Q148*H148</f>
        <v>0</v>
      </c>
      <c r="S148" s="160">
        <v>0</v>
      </c>
      <c r="T148" s="160">
        <f>S148*H148</f>
        <v>0</v>
      </c>
      <c r="U148" s="161" t="s">
        <v>1</v>
      </c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62" t="s">
        <v>181</v>
      </c>
      <c r="AT148" s="162" t="s">
        <v>168</v>
      </c>
      <c r="AU148" s="162" t="s">
        <v>99</v>
      </c>
      <c r="AY148" s="17" t="s">
        <v>164</v>
      </c>
      <c r="BE148" s="163">
        <f>IF(N148="základní",J148,0)</f>
        <v>1078.6600000000001</v>
      </c>
      <c r="BF148" s="163">
        <f>IF(N148="snížená",J148,0)</f>
        <v>0</v>
      </c>
      <c r="BG148" s="163">
        <f>IF(N148="zákl. přenesená",J148,0)</f>
        <v>0</v>
      </c>
      <c r="BH148" s="163">
        <f>IF(N148="sníž. přenesená",J148,0)</f>
        <v>0</v>
      </c>
      <c r="BI148" s="163">
        <f>IF(N148="nulová",J148,0)</f>
        <v>0</v>
      </c>
      <c r="BJ148" s="17" t="s">
        <v>87</v>
      </c>
      <c r="BK148" s="163">
        <f>ROUND(I148*H148,2)</f>
        <v>1078.6600000000001</v>
      </c>
      <c r="BL148" s="17" t="s">
        <v>181</v>
      </c>
      <c r="BM148" s="162" t="s">
        <v>732</v>
      </c>
    </row>
    <row r="149" spans="1:65" s="2" customFormat="1">
      <c r="A149" s="31"/>
      <c r="B149" s="32"/>
      <c r="C149" s="31"/>
      <c r="D149" s="164" t="s">
        <v>174</v>
      </c>
      <c r="E149" s="31"/>
      <c r="F149" s="165" t="s">
        <v>267</v>
      </c>
      <c r="G149" s="31"/>
      <c r="H149" s="31"/>
      <c r="I149" s="31"/>
      <c r="J149" s="31"/>
      <c r="K149" s="31"/>
      <c r="L149" s="32"/>
      <c r="M149" s="166"/>
      <c r="N149" s="167"/>
      <c r="O149" s="57"/>
      <c r="P149" s="57"/>
      <c r="Q149" s="57"/>
      <c r="R149" s="57"/>
      <c r="S149" s="57"/>
      <c r="T149" s="57"/>
      <c r="U149" s="58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T149" s="17" t="s">
        <v>174</v>
      </c>
      <c r="AU149" s="17" t="s">
        <v>99</v>
      </c>
    </row>
    <row r="150" spans="1:65" s="13" customFormat="1">
      <c r="B150" s="173"/>
      <c r="D150" s="164" t="s">
        <v>243</v>
      </c>
      <c r="E150" s="174" t="s">
        <v>1</v>
      </c>
      <c r="F150" s="175" t="s">
        <v>726</v>
      </c>
      <c r="H150" s="176">
        <v>7.4589999999999996</v>
      </c>
      <c r="L150" s="173"/>
      <c r="M150" s="177"/>
      <c r="N150" s="178"/>
      <c r="O150" s="178"/>
      <c r="P150" s="178"/>
      <c r="Q150" s="178"/>
      <c r="R150" s="178"/>
      <c r="S150" s="178"/>
      <c r="T150" s="178"/>
      <c r="U150" s="179"/>
      <c r="AT150" s="174" t="s">
        <v>243</v>
      </c>
      <c r="AU150" s="174" t="s">
        <v>99</v>
      </c>
      <c r="AV150" s="13" t="s">
        <v>89</v>
      </c>
      <c r="AW150" s="13" t="s">
        <v>34</v>
      </c>
      <c r="AX150" s="13" t="s">
        <v>80</v>
      </c>
      <c r="AY150" s="174" t="s">
        <v>164</v>
      </c>
    </row>
    <row r="151" spans="1:65" s="13" customFormat="1">
      <c r="B151" s="173"/>
      <c r="D151" s="164" t="s">
        <v>243</v>
      </c>
      <c r="E151" s="174" t="s">
        <v>1</v>
      </c>
      <c r="F151" s="175" t="s">
        <v>727</v>
      </c>
      <c r="H151" s="176">
        <v>6.9039999999999999</v>
      </c>
      <c r="L151" s="173"/>
      <c r="M151" s="177"/>
      <c r="N151" s="178"/>
      <c r="O151" s="178"/>
      <c r="P151" s="178"/>
      <c r="Q151" s="178"/>
      <c r="R151" s="178"/>
      <c r="S151" s="178"/>
      <c r="T151" s="178"/>
      <c r="U151" s="179"/>
      <c r="AT151" s="174" t="s">
        <v>243</v>
      </c>
      <c r="AU151" s="174" t="s">
        <v>99</v>
      </c>
      <c r="AV151" s="13" t="s">
        <v>89</v>
      </c>
      <c r="AW151" s="13" t="s">
        <v>34</v>
      </c>
      <c r="AX151" s="13" t="s">
        <v>80</v>
      </c>
      <c r="AY151" s="174" t="s">
        <v>164</v>
      </c>
    </row>
    <row r="152" spans="1:65" s="15" customFormat="1">
      <c r="B152" s="198"/>
      <c r="D152" s="164" t="s">
        <v>243</v>
      </c>
      <c r="E152" s="199" t="s">
        <v>1</v>
      </c>
      <c r="F152" s="200" t="s">
        <v>728</v>
      </c>
      <c r="H152" s="201">
        <v>14.363</v>
      </c>
      <c r="L152" s="198"/>
      <c r="M152" s="202"/>
      <c r="N152" s="203"/>
      <c r="O152" s="203"/>
      <c r="P152" s="203"/>
      <c r="Q152" s="203"/>
      <c r="R152" s="203"/>
      <c r="S152" s="203"/>
      <c r="T152" s="203"/>
      <c r="U152" s="204"/>
      <c r="AT152" s="199" t="s">
        <v>243</v>
      </c>
      <c r="AU152" s="199" t="s">
        <v>99</v>
      </c>
      <c r="AV152" s="15" t="s">
        <v>172</v>
      </c>
      <c r="AW152" s="15" t="s">
        <v>34</v>
      </c>
      <c r="AX152" s="15" t="s">
        <v>87</v>
      </c>
      <c r="AY152" s="199" t="s">
        <v>164</v>
      </c>
    </row>
    <row r="153" spans="1:65" s="2" customFormat="1" ht="16.5" customHeight="1">
      <c r="A153" s="31"/>
      <c r="B153" s="151"/>
      <c r="C153" s="152" t="s">
        <v>733</v>
      </c>
      <c r="D153" s="152" t="s">
        <v>168</v>
      </c>
      <c r="E153" s="153" t="s">
        <v>279</v>
      </c>
      <c r="F153" s="154" t="s">
        <v>280</v>
      </c>
      <c r="G153" s="155" t="s">
        <v>724</v>
      </c>
      <c r="H153" s="156">
        <v>14.363</v>
      </c>
      <c r="I153" s="157">
        <v>5.43</v>
      </c>
      <c r="J153" s="157">
        <f>ROUND(I153*H153,2)</f>
        <v>77.989999999999995</v>
      </c>
      <c r="K153" s="154" t="s">
        <v>1</v>
      </c>
      <c r="L153" s="32"/>
      <c r="M153" s="158" t="s">
        <v>1</v>
      </c>
      <c r="N153" s="159" t="s">
        <v>45</v>
      </c>
      <c r="O153" s="160">
        <v>0</v>
      </c>
      <c r="P153" s="160">
        <f>O153*H153</f>
        <v>0</v>
      </c>
      <c r="Q153" s="160">
        <v>0</v>
      </c>
      <c r="R153" s="160">
        <f>Q153*H153</f>
        <v>0</v>
      </c>
      <c r="S153" s="160">
        <v>0</v>
      </c>
      <c r="T153" s="160">
        <f>S153*H153</f>
        <v>0</v>
      </c>
      <c r="U153" s="161" t="s">
        <v>1</v>
      </c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62" t="s">
        <v>181</v>
      </c>
      <c r="AT153" s="162" t="s">
        <v>168</v>
      </c>
      <c r="AU153" s="162" t="s">
        <v>99</v>
      </c>
      <c r="AY153" s="17" t="s">
        <v>164</v>
      </c>
      <c r="BE153" s="163">
        <f>IF(N153="základní",J153,0)</f>
        <v>77.989999999999995</v>
      </c>
      <c r="BF153" s="163">
        <f>IF(N153="snížená",J153,0)</f>
        <v>0</v>
      </c>
      <c r="BG153" s="163">
        <f>IF(N153="zákl. přenesená",J153,0)</f>
        <v>0</v>
      </c>
      <c r="BH153" s="163">
        <f>IF(N153="sníž. přenesená",J153,0)</f>
        <v>0</v>
      </c>
      <c r="BI153" s="163">
        <f>IF(N153="nulová",J153,0)</f>
        <v>0</v>
      </c>
      <c r="BJ153" s="17" t="s">
        <v>87</v>
      </c>
      <c r="BK153" s="163">
        <f>ROUND(I153*H153,2)</f>
        <v>77.989999999999995</v>
      </c>
      <c r="BL153" s="17" t="s">
        <v>181</v>
      </c>
      <c r="BM153" s="162" t="s">
        <v>734</v>
      </c>
    </row>
    <row r="154" spans="1:65" s="2" customFormat="1">
      <c r="A154" s="31"/>
      <c r="B154" s="32"/>
      <c r="C154" s="31"/>
      <c r="D154" s="164" t="s">
        <v>174</v>
      </c>
      <c r="E154" s="31"/>
      <c r="F154" s="165" t="s">
        <v>280</v>
      </c>
      <c r="G154" s="31"/>
      <c r="H154" s="31"/>
      <c r="I154" s="31"/>
      <c r="J154" s="31"/>
      <c r="K154" s="31"/>
      <c r="L154" s="32"/>
      <c r="M154" s="166"/>
      <c r="N154" s="167"/>
      <c r="O154" s="57"/>
      <c r="P154" s="57"/>
      <c r="Q154" s="57"/>
      <c r="R154" s="57"/>
      <c r="S154" s="57"/>
      <c r="T154" s="57"/>
      <c r="U154" s="58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T154" s="17" t="s">
        <v>174</v>
      </c>
      <c r="AU154" s="17" t="s">
        <v>99</v>
      </c>
    </row>
    <row r="155" spans="1:65" s="13" customFormat="1">
      <c r="B155" s="173"/>
      <c r="D155" s="164" t="s">
        <v>243</v>
      </c>
      <c r="E155" s="174" t="s">
        <v>1</v>
      </c>
      <c r="F155" s="175" t="s">
        <v>726</v>
      </c>
      <c r="H155" s="176">
        <v>7.4589999999999996</v>
      </c>
      <c r="L155" s="173"/>
      <c r="M155" s="177"/>
      <c r="N155" s="178"/>
      <c r="O155" s="178"/>
      <c r="P155" s="178"/>
      <c r="Q155" s="178"/>
      <c r="R155" s="178"/>
      <c r="S155" s="178"/>
      <c r="T155" s="178"/>
      <c r="U155" s="179"/>
      <c r="AT155" s="174" t="s">
        <v>243</v>
      </c>
      <c r="AU155" s="174" t="s">
        <v>99</v>
      </c>
      <c r="AV155" s="13" t="s">
        <v>89</v>
      </c>
      <c r="AW155" s="13" t="s">
        <v>34</v>
      </c>
      <c r="AX155" s="13" t="s">
        <v>80</v>
      </c>
      <c r="AY155" s="174" t="s">
        <v>164</v>
      </c>
    </row>
    <row r="156" spans="1:65" s="13" customFormat="1">
      <c r="B156" s="173"/>
      <c r="D156" s="164" t="s">
        <v>243</v>
      </c>
      <c r="E156" s="174" t="s">
        <v>1</v>
      </c>
      <c r="F156" s="175" t="s">
        <v>727</v>
      </c>
      <c r="H156" s="176">
        <v>6.9039999999999999</v>
      </c>
      <c r="L156" s="173"/>
      <c r="M156" s="177"/>
      <c r="N156" s="178"/>
      <c r="O156" s="178"/>
      <c r="P156" s="178"/>
      <c r="Q156" s="178"/>
      <c r="R156" s="178"/>
      <c r="S156" s="178"/>
      <c r="T156" s="178"/>
      <c r="U156" s="179"/>
      <c r="AT156" s="174" t="s">
        <v>243</v>
      </c>
      <c r="AU156" s="174" t="s">
        <v>99</v>
      </c>
      <c r="AV156" s="13" t="s">
        <v>89</v>
      </c>
      <c r="AW156" s="13" t="s">
        <v>34</v>
      </c>
      <c r="AX156" s="13" t="s">
        <v>80</v>
      </c>
      <c r="AY156" s="174" t="s">
        <v>164</v>
      </c>
    </row>
    <row r="157" spans="1:65" s="15" customFormat="1">
      <c r="B157" s="198"/>
      <c r="D157" s="164" t="s">
        <v>243</v>
      </c>
      <c r="E157" s="199" t="s">
        <v>1</v>
      </c>
      <c r="F157" s="200" t="s">
        <v>728</v>
      </c>
      <c r="H157" s="201">
        <v>14.363</v>
      </c>
      <c r="L157" s="198"/>
      <c r="M157" s="202"/>
      <c r="N157" s="203"/>
      <c r="O157" s="203"/>
      <c r="P157" s="203"/>
      <c r="Q157" s="203"/>
      <c r="R157" s="203"/>
      <c r="S157" s="203"/>
      <c r="T157" s="203"/>
      <c r="U157" s="204"/>
      <c r="AT157" s="199" t="s">
        <v>243</v>
      </c>
      <c r="AU157" s="199" t="s">
        <v>99</v>
      </c>
      <c r="AV157" s="15" t="s">
        <v>172</v>
      </c>
      <c r="AW157" s="15" t="s">
        <v>34</v>
      </c>
      <c r="AX157" s="15" t="s">
        <v>87</v>
      </c>
      <c r="AY157" s="199" t="s">
        <v>164</v>
      </c>
    </row>
    <row r="158" spans="1:65" s="2" customFormat="1" ht="24.2" customHeight="1">
      <c r="A158" s="31"/>
      <c r="B158" s="151"/>
      <c r="C158" s="152" t="s">
        <v>735</v>
      </c>
      <c r="D158" s="152" t="s">
        <v>168</v>
      </c>
      <c r="E158" s="153" t="s">
        <v>287</v>
      </c>
      <c r="F158" s="154" t="s">
        <v>288</v>
      </c>
      <c r="G158" s="155" t="s">
        <v>268</v>
      </c>
      <c r="H158" s="156">
        <v>14.363</v>
      </c>
      <c r="I158" s="157">
        <v>115</v>
      </c>
      <c r="J158" s="157">
        <f>ROUND(I158*H158,2)</f>
        <v>1651.75</v>
      </c>
      <c r="K158" s="154" t="s">
        <v>1</v>
      </c>
      <c r="L158" s="32"/>
      <c r="M158" s="158" t="s">
        <v>1</v>
      </c>
      <c r="N158" s="159" t="s">
        <v>45</v>
      </c>
      <c r="O158" s="160">
        <v>0</v>
      </c>
      <c r="P158" s="160">
        <f>O158*H158</f>
        <v>0</v>
      </c>
      <c r="Q158" s="160">
        <v>0</v>
      </c>
      <c r="R158" s="160">
        <f>Q158*H158</f>
        <v>0</v>
      </c>
      <c r="S158" s="160">
        <v>0</v>
      </c>
      <c r="T158" s="160">
        <f>S158*H158</f>
        <v>0</v>
      </c>
      <c r="U158" s="161" t="s">
        <v>1</v>
      </c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62" t="s">
        <v>181</v>
      </c>
      <c r="AT158" s="162" t="s">
        <v>168</v>
      </c>
      <c r="AU158" s="162" t="s">
        <v>99</v>
      </c>
      <c r="AY158" s="17" t="s">
        <v>164</v>
      </c>
      <c r="BE158" s="163">
        <f>IF(N158="základní",J158,0)</f>
        <v>1651.75</v>
      </c>
      <c r="BF158" s="163">
        <f>IF(N158="snížená",J158,0)</f>
        <v>0</v>
      </c>
      <c r="BG158" s="163">
        <f>IF(N158="zákl. přenesená",J158,0)</f>
        <v>0</v>
      </c>
      <c r="BH158" s="163">
        <f>IF(N158="sníž. přenesená",J158,0)</f>
        <v>0</v>
      </c>
      <c r="BI158" s="163">
        <f>IF(N158="nulová",J158,0)</f>
        <v>0</v>
      </c>
      <c r="BJ158" s="17" t="s">
        <v>87</v>
      </c>
      <c r="BK158" s="163">
        <f>ROUND(I158*H158,2)</f>
        <v>1651.75</v>
      </c>
      <c r="BL158" s="17" t="s">
        <v>181</v>
      </c>
      <c r="BM158" s="162" t="s">
        <v>736</v>
      </c>
    </row>
    <row r="159" spans="1:65" s="2" customFormat="1" ht="19.5">
      <c r="A159" s="31"/>
      <c r="B159" s="32"/>
      <c r="C159" s="31"/>
      <c r="D159" s="164" t="s">
        <v>174</v>
      </c>
      <c r="E159" s="31"/>
      <c r="F159" s="165" t="s">
        <v>290</v>
      </c>
      <c r="G159" s="31"/>
      <c r="H159" s="31"/>
      <c r="I159" s="31"/>
      <c r="J159" s="31"/>
      <c r="K159" s="31"/>
      <c r="L159" s="32"/>
      <c r="M159" s="166"/>
      <c r="N159" s="167"/>
      <c r="O159" s="57"/>
      <c r="P159" s="57"/>
      <c r="Q159" s="57"/>
      <c r="R159" s="57"/>
      <c r="S159" s="57"/>
      <c r="T159" s="57"/>
      <c r="U159" s="58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T159" s="17" t="s">
        <v>174</v>
      </c>
      <c r="AU159" s="17" t="s">
        <v>99</v>
      </c>
    </row>
    <row r="160" spans="1:65" s="13" customFormat="1">
      <c r="B160" s="173"/>
      <c r="D160" s="164" t="s">
        <v>243</v>
      </c>
      <c r="E160" s="174" t="s">
        <v>1</v>
      </c>
      <c r="F160" s="175" t="s">
        <v>726</v>
      </c>
      <c r="H160" s="176">
        <v>7.4589999999999996</v>
      </c>
      <c r="L160" s="173"/>
      <c r="M160" s="177"/>
      <c r="N160" s="178"/>
      <c r="O160" s="178"/>
      <c r="P160" s="178"/>
      <c r="Q160" s="178"/>
      <c r="R160" s="178"/>
      <c r="S160" s="178"/>
      <c r="T160" s="178"/>
      <c r="U160" s="179"/>
      <c r="AT160" s="174" t="s">
        <v>243</v>
      </c>
      <c r="AU160" s="174" t="s">
        <v>99</v>
      </c>
      <c r="AV160" s="13" t="s">
        <v>89</v>
      </c>
      <c r="AW160" s="13" t="s">
        <v>34</v>
      </c>
      <c r="AX160" s="13" t="s">
        <v>80</v>
      </c>
      <c r="AY160" s="174" t="s">
        <v>164</v>
      </c>
    </row>
    <row r="161" spans="1:65" s="13" customFormat="1">
      <c r="B161" s="173"/>
      <c r="D161" s="164" t="s">
        <v>243</v>
      </c>
      <c r="E161" s="174" t="s">
        <v>1</v>
      </c>
      <c r="F161" s="175" t="s">
        <v>727</v>
      </c>
      <c r="H161" s="176">
        <v>6.9039999999999999</v>
      </c>
      <c r="L161" s="173"/>
      <c r="M161" s="177"/>
      <c r="N161" s="178"/>
      <c r="O161" s="178"/>
      <c r="P161" s="178"/>
      <c r="Q161" s="178"/>
      <c r="R161" s="178"/>
      <c r="S161" s="178"/>
      <c r="T161" s="178"/>
      <c r="U161" s="179"/>
      <c r="AT161" s="174" t="s">
        <v>243</v>
      </c>
      <c r="AU161" s="174" t="s">
        <v>99</v>
      </c>
      <c r="AV161" s="13" t="s">
        <v>89</v>
      </c>
      <c r="AW161" s="13" t="s">
        <v>34</v>
      </c>
      <c r="AX161" s="13" t="s">
        <v>80</v>
      </c>
      <c r="AY161" s="174" t="s">
        <v>164</v>
      </c>
    </row>
    <row r="162" spans="1:65" s="15" customFormat="1">
      <c r="B162" s="198"/>
      <c r="D162" s="164" t="s">
        <v>243</v>
      </c>
      <c r="E162" s="199" t="s">
        <v>1</v>
      </c>
      <c r="F162" s="200" t="s">
        <v>728</v>
      </c>
      <c r="H162" s="201">
        <v>14.363</v>
      </c>
      <c r="L162" s="198"/>
      <c r="M162" s="202"/>
      <c r="N162" s="203"/>
      <c r="O162" s="203"/>
      <c r="P162" s="203"/>
      <c r="Q162" s="203"/>
      <c r="R162" s="203"/>
      <c r="S162" s="203"/>
      <c r="T162" s="203"/>
      <c r="U162" s="204"/>
      <c r="AT162" s="199" t="s">
        <v>243</v>
      </c>
      <c r="AU162" s="199" t="s">
        <v>99</v>
      </c>
      <c r="AV162" s="15" t="s">
        <v>172</v>
      </c>
      <c r="AW162" s="15" t="s">
        <v>34</v>
      </c>
      <c r="AX162" s="15" t="s">
        <v>87</v>
      </c>
      <c r="AY162" s="199" t="s">
        <v>164</v>
      </c>
    </row>
    <row r="163" spans="1:65" s="2" customFormat="1" ht="24.2" customHeight="1">
      <c r="A163" s="31"/>
      <c r="B163" s="151"/>
      <c r="C163" s="152" t="s">
        <v>737</v>
      </c>
      <c r="D163" s="152" t="s">
        <v>168</v>
      </c>
      <c r="E163" s="153" t="s">
        <v>294</v>
      </c>
      <c r="F163" s="154" t="s">
        <v>295</v>
      </c>
      <c r="G163" s="155" t="s">
        <v>268</v>
      </c>
      <c r="H163" s="156">
        <v>14.363</v>
      </c>
      <c r="I163" s="157">
        <v>106</v>
      </c>
      <c r="J163" s="157">
        <f>ROUND(I163*H163,2)</f>
        <v>1522.48</v>
      </c>
      <c r="K163" s="154" t="s">
        <v>1</v>
      </c>
      <c r="L163" s="32"/>
      <c r="M163" s="158" t="s">
        <v>1</v>
      </c>
      <c r="N163" s="159" t="s">
        <v>45</v>
      </c>
      <c r="O163" s="160">
        <v>0</v>
      </c>
      <c r="P163" s="160">
        <f>O163*H163</f>
        <v>0</v>
      </c>
      <c r="Q163" s="160">
        <v>0</v>
      </c>
      <c r="R163" s="160">
        <f>Q163*H163</f>
        <v>0</v>
      </c>
      <c r="S163" s="160">
        <v>0</v>
      </c>
      <c r="T163" s="160">
        <f>S163*H163</f>
        <v>0</v>
      </c>
      <c r="U163" s="161" t="s">
        <v>1</v>
      </c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62" t="s">
        <v>181</v>
      </c>
      <c r="AT163" s="162" t="s">
        <v>168</v>
      </c>
      <c r="AU163" s="162" t="s">
        <v>99</v>
      </c>
      <c r="AY163" s="17" t="s">
        <v>164</v>
      </c>
      <c r="BE163" s="163">
        <f>IF(N163="základní",J163,0)</f>
        <v>1522.48</v>
      </c>
      <c r="BF163" s="163">
        <f>IF(N163="snížená",J163,0)</f>
        <v>0</v>
      </c>
      <c r="BG163" s="163">
        <f>IF(N163="zákl. přenesená",J163,0)</f>
        <v>0</v>
      </c>
      <c r="BH163" s="163">
        <f>IF(N163="sníž. přenesená",J163,0)</f>
        <v>0</v>
      </c>
      <c r="BI163" s="163">
        <f>IF(N163="nulová",J163,0)</f>
        <v>0</v>
      </c>
      <c r="BJ163" s="17" t="s">
        <v>87</v>
      </c>
      <c r="BK163" s="163">
        <f>ROUND(I163*H163,2)</f>
        <v>1522.48</v>
      </c>
      <c r="BL163" s="17" t="s">
        <v>181</v>
      </c>
      <c r="BM163" s="162" t="s">
        <v>738</v>
      </c>
    </row>
    <row r="164" spans="1:65" s="2" customFormat="1" ht="19.5">
      <c r="A164" s="31"/>
      <c r="B164" s="32"/>
      <c r="C164" s="31"/>
      <c r="D164" s="164" t="s">
        <v>174</v>
      </c>
      <c r="E164" s="31"/>
      <c r="F164" s="165" t="s">
        <v>297</v>
      </c>
      <c r="G164" s="31"/>
      <c r="H164" s="31"/>
      <c r="I164" s="31"/>
      <c r="J164" s="31"/>
      <c r="K164" s="31"/>
      <c r="L164" s="32"/>
      <c r="M164" s="166"/>
      <c r="N164" s="167"/>
      <c r="O164" s="57"/>
      <c r="P164" s="57"/>
      <c r="Q164" s="57"/>
      <c r="R164" s="57"/>
      <c r="S164" s="57"/>
      <c r="T164" s="57"/>
      <c r="U164" s="58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T164" s="17" t="s">
        <v>174</v>
      </c>
      <c r="AU164" s="17" t="s">
        <v>99</v>
      </c>
    </row>
    <row r="165" spans="1:65" s="13" customFormat="1">
      <c r="B165" s="173"/>
      <c r="D165" s="164" t="s">
        <v>243</v>
      </c>
      <c r="E165" s="174" t="s">
        <v>1</v>
      </c>
      <c r="F165" s="175" t="s">
        <v>726</v>
      </c>
      <c r="H165" s="176">
        <v>7.4589999999999996</v>
      </c>
      <c r="L165" s="173"/>
      <c r="M165" s="177"/>
      <c r="N165" s="178"/>
      <c r="O165" s="178"/>
      <c r="P165" s="178"/>
      <c r="Q165" s="178"/>
      <c r="R165" s="178"/>
      <c r="S165" s="178"/>
      <c r="T165" s="178"/>
      <c r="U165" s="179"/>
      <c r="AT165" s="174" t="s">
        <v>243</v>
      </c>
      <c r="AU165" s="174" t="s">
        <v>99</v>
      </c>
      <c r="AV165" s="13" t="s">
        <v>89</v>
      </c>
      <c r="AW165" s="13" t="s">
        <v>34</v>
      </c>
      <c r="AX165" s="13" t="s">
        <v>80</v>
      </c>
      <c r="AY165" s="174" t="s">
        <v>164</v>
      </c>
    </row>
    <row r="166" spans="1:65" s="13" customFormat="1">
      <c r="B166" s="173"/>
      <c r="D166" s="164" t="s">
        <v>243</v>
      </c>
      <c r="E166" s="174" t="s">
        <v>1</v>
      </c>
      <c r="F166" s="175" t="s">
        <v>727</v>
      </c>
      <c r="H166" s="176">
        <v>6.9039999999999999</v>
      </c>
      <c r="L166" s="173"/>
      <c r="M166" s="177"/>
      <c r="N166" s="178"/>
      <c r="O166" s="178"/>
      <c r="P166" s="178"/>
      <c r="Q166" s="178"/>
      <c r="R166" s="178"/>
      <c r="S166" s="178"/>
      <c r="T166" s="178"/>
      <c r="U166" s="179"/>
      <c r="AT166" s="174" t="s">
        <v>243</v>
      </c>
      <c r="AU166" s="174" t="s">
        <v>99</v>
      </c>
      <c r="AV166" s="13" t="s">
        <v>89</v>
      </c>
      <c r="AW166" s="13" t="s">
        <v>34</v>
      </c>
      <c r="AX166" s="13" t="s">
        <v>80</v>
      </c>
      <c r="AY166" s="174" t="s">
        <v>164</v>
      </c>
    </row>
    <row r="167" spans="1:65" s="15" customFormat="1">
      <c r="B167" s="198"/>
      <c r="D167" s="164" t="s">
        <v>243</v>
      </c>
      <c r="E167" s="199" t="s">
        <v>1</v>
      </c>
      <c r="F167" s="200" t="s">
        <v>728</v>
      </c>
      <c r="H167" s="201">
        <v>14.363</v>
      </c>
      <c r="L167" s="198"/>
      <c r="M167" s="202"/>
      <c r="N167" s="203"/>
      <c r="O167" s="203"/>
      <c r="P167" s="203"/>
      <c r="Q167" s="203"/>
      <c r="R167" s="203"/>
      <c r="S167" s="203"/>
      <c r="T167" s="203"/>
      <c r="U167" s="204"/>
      <c r="AT167" s="199" t="s">
        <v>243</v>
      </c>
      <c r="AU167" s="199" t="s">
        <v>99</v>
      </c>
      <c r="AV167" s="15" t="s">
        <v>172</v>
      </c>
      <c r="AW167" s="15" t="s">
        <v>34</v>
      </c>
      <c r="AX167" s="15" t="s">
        <v>87</v>
      </c>
      <c r="AY167" s="199" t="s">
        <v>164</v>
      </c>
    </row>
    <row r="168" spans="1:65" s="2" customFormat="1" ht="24.2" customHeight="1">
      <c r="A168" s="31"/>
      <c r="B168" s="151"/>
      <c r="C168" s="180" t="s">
        <v>7</v>
      </c>
      <c r="D168" s="180" t="s">
        <v>240</v>
      </c>
      <c r="E168" s="181" t="s">
        <v>302</v>
      </c>
      <c r="F168" s="182" t="s">
        <v>303</v>
      </c>
      <c r="G168" s="183" t="s">
        <v>304</v>
      </c>
      <c r="H168" s="184">
        <v>4.2869999999999999</v>
      </c>
      <c r="I168" s="185">
        <v>534</v>
      </c>
      <c r="J168" s="185">
        <f>ROUND(I168*H168,2)</f>
        <v>2289.2600000000002</v>
      </c>
      <c r="K168" s="182" t="s">
        <v>1</v>
      </c>
      <c r="L168" s="186"/>
      <c r="M168" s="187" t="s">
        <v>1</v>
      </c>
      <c r="N168" s="188" t="s">
        <v>45</v>
      </c>
      <c r="O168" s="160">
        <v>0</v>
      </c>
      <c r="P168" s="160">
        <f>O168*H168</f>
        <v>0</v>
      </c>
      <c r="Q168" s="160">
        <v>1E-3</v>
      </c>
      <c r="R168" s="160">
        <f>Q168*H168</f>
        <v>4.287E-3</v>
      </c>
      <c r="S168" s="160">
        <v>0</v>
      </c>
      <c r="T168" s="160">
        <f>S168*H168</f>
        <v>0</v>
      </c>
      <c r="U168" s="161" t="s">
        <v>1</v>
      </c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62" t="s">
        <v>739</v>
      </c>
      <c r="AT168" s="162" t="s">
        <v>240</v>
      </c>
      <c r="AU168" s="162" t="s">
        <v>99</v>
      </c>
      <c r="AY168" s="17" t="s">
        <v>164</v>
      </c>
      <c r="BE168" s="163">
        <f>IF(N168="základní",J168,0)</f>
        <v>2289.2600000000002</v>
      </c>
      <c r="BF168" s="163">
        <f>IF(N168="snížená",J168,0)</f>
        <v>0</v>
      </c>
      <c r="BG168" s="163">
        <f>IF(N168="zákl. přenesená",J168,0)</f>
        <v>0</v>
      </c>
      <c r="BH168" s="163">
        <f>IF(N168="sníž. přenesená",J168,0)</f>
        <v>0</v>
      </c>
      <c r="BI168" s="163">
        <f>IF(N168="nulová",J168,0)</f>
        <v>0</v>
      </c>
      <c r="BJ168" s="17" t="s">
        <v>87</v>
      </c>
      <c r="BK168" s="163">
        <f>ROUND(I168*H168,2)</f>
        <v>2289.2600000000002</v>
      </c>
      <c r="BL168" s="17" t="s">
        <v>181</v>
      </c>
      <c r="BM168" s="162" t="s">
        <v>740</v>
      </c>
    </row>
    <row r="169" spans="1:65" s="2" customFormat="1">
      <c r="A169" s="31"/>
      <c r="B169" s="32"/>
      <c r="C169" s="31"/>
      <c r="D169" s="164" t="s">
        <v>174</v>
      </c>
      <c r="E169" s="31"/>
      <c r="F169" s="165" t="s">
        <v>303</v>
      </c>
      <c r="G169" s="31"/>
      <c r="H169" s="31"/>
      <c r="I169" s="31"/>
      <c r="J169" s="31"/>
      <c r="K169" s="31"/>
      <c r="L169" s="32"/>
      <c r="M169" s="166"/>
      <c r="N169" s="167"/>
      <c r="O169" s="57"/>
      <c r="P169" s="57"/>
      <c r="Q169" s="57"/>
      <c r="R169" s="57"/>
      <c r="S169" s="57"/>
      <c r="T169" s="57"/>
      <c r="U169" s="58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T169" s="17" t="s">
        <v>174</v>
      </c>
      <c r="AU169" s="17" t="s">
        <v>99</v>
      </c>
    </row>
    <row r="170" spans="1:65" s="2" customFormat="1" ht="24.2" customHeight="1">
      <c r="A170" s="31"/>
      <c r="B170" s="151"/>
      <c r="C170" s="152" t="s">
        <v>741</v>
      </c>
      <c r="D170" s="152" t="s">
        <v>168</v>
      </c>
      <c r="E170" s="153" t="s">
        <v>307</v>
      </c>
      <c r="F170" s="154" t="s">
        <v>308</v>
      </c>
      <c r="G170" s="155" t="s">
        <v>268</v>
      </c>
      <c r="H170" s="156">
        <v>14.363</v>
      </c>
      <c r="I170" s="157">
        <v>96.1</v>
      </c>
      <c r="J170" s="157">
        <f>ROUND(I170*H170,2)</f>
        <v>1380.28</v>
      </c>
      <c r="K170" s="154" t="s">
        <v>1</v>
      </c>
      <c r="L170" s="32"/>
      <c r="M170" s="158" t="s">
        <v>1</v>
      </c>
      <c r="N170" s="159" t="s">
        <v>45</v>
      </c>
      <c r="O170" s="160">
        <v>0</v>
      </c>
      <c r="P170" s="160">
        <f>O170*H170</f>
        <v>0</v>
      </c>
      <c r="Q170" s="160">
        <v>0</v>
      </c>
      <c r="R170" s="160">
        <f>Q170*H170</f>
        <v>0</v>
      </c>
      <c r="S170" s="160">
        <v>0</v>
      </c>
      <c r="T170" s="160">
        <f>S170*H170</f>
        <v>0</v>
      </c>
      <c r="U170" s="161" t="s">
        <v>1</v>
      </c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62" t="s">
        <v>181</v>
      </c>
      <c r="AT170" s="162" t="s">
        <v>168</v>
      </c>
      <c r="AU170" s="162" t="s">
        <v>99</v>
      </c>
      <c r="AY170" s="17" t="s">
        <v>164</v>
      </c>
      <c r="BE170" s="163">
        <f>IF(N170="základní",J170,0)</f>
        <v>1380.28</v>
      </c>
      <c r="BF170" s="163">
        <f>IF(N170="snížená",J170,0)</f>
        <v>0</v>
      </c>
      <c r="BG170" s="163">
        <f>IF(N170="zákl. přenesená",J170,0)</f>
        <v>0</v>
      </c>
      <c r="BH170" s="163">
        <f>IF(N170="sníž. přenesená",J170,0)</f>
        <v>0</v>
      </c>
      <c r="BI170" s="163">
        <f>IF(N170="nulová",J170,0)</f>
        <v>0</v>
      </c>
      <c r="BJ170" s="17" t="s">
        <v>87</v>
      </c>
      <c r="BK170" s="163">
        <f>ROUND(I170*H170,2)</f>
        <v>1380.28</v>
      </c>
      <c r="BL170" s="17" t="s">
        <v>181</v>
      </c>
      <c r="BM170" s="162" t="s">
        <v>742</v>
      </c>
    </row>
    <row r="171" spans="1:65" s="2" customFormat="1" ht="19.5">
      <c r="A171" s="31"/>
      <c r="B171" s="32"/>
      <c r="C171" s="31"/>
      <c r="D171" s="164" t="s">
        <v>174</v>
      </c>
      <c r="E171" s="31"/>
      <c r="F171" s="165" t="s">
        <v>310</v>
      </c>
      <c r="G171" s="31"/>
      <c r="H171" s="31"/>
      <c r="I171" s="31"/>
      <c r="J171" s="31"/>
      <c r="K171" s="31"/>
      <c r="L171" s="32"/>
      <c r="M171" s="166"/>
      <c r="N171" s="167"/>
      <c r="O171" s="57"/>
      <c r="P171" s="57"/>
      <c r="Q171" s="57"/>
      <c r="R171" s="57"/>
      <c r="S171" s="57"/>
      <c r="T171" s="57"/>
      <c r="U171" s="58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T171" s="17" t="s">
        <v>174</v>
      </c>
      <c r="AU171" s="17" t="s">
        <v>99</v>
      </c>
    </row>
    <row r="172" spans="1:65" s="13" customFormat="1">
      <c r="B172" s="173"/>
      <c r="D172" s="164" t="s">
        <v>243</v>
      </c>
      <c r="E172" s="174" t="s">
        <v>1</v>
      </c>
      <c r="F172" s="175" t="s">
        <v>726</v>
      </c>
      <c r="H172" s="176">
        <v>7.4589999999999996</v>
      </c>
      <c r="L172" s="173"/>
      <c r="M172" s="177"/>
      <c r="N172" s="178"/>
      <c r="O172" s="178"/>
      <c r="P172" s="178"/>
      <c r="Q172" s="178"/>
      <c r="R172" s="178"/>
      <c r="S172" s="178"/>
      <c r="T172" s="178"/>
      <c r="U172" s="179"/>
      <c r="AT172" s="174" t="s">
        <v>243</v>
      </c>
      <c r="AU172" s="174" t="s">
        <v>99</v>
      </c>
      <c r="AV172" s="13" t="s">
        <v>89</v>
      </c>
      <c r="AW172" s="13" t="s">
        <v>34</v>
      </c>
      <c r="AX172" s="13" t="s">
        <v>80</v>
      </c>
      <c r="AY172" s="174" t="s">
        <v>164</v>
      </c>
    </row>
    <row r="173" spans="1:65" s="13" customFormat="1">
      <c r="B173" s="173"/>
      <c r="D173" s="164" t="s">
        <v>243</v>
      </c>
      <c r="E173" s="174" t="s">
        <v>1</v>
      </c>
      <c r="F173" s="175" t="s">
        <v>727</v>
      </c>
      <c r="H173" s="176">
        <v>6.9039999999999999</v>
      </c>
      <c r="L173" s="173"/>
      <c r="M173" s="177"/>
      <c r="N173" s="178"/>
      <c r="O173" s="178"/>
      <c r="P173" s="178"/>
      <c r="Q173" s="178"/>
      <c r="R173" s="178"/>
      <c r="S173" s="178"/>
      <c r="T173" s="178"/>
      <c r="U173" s="179"/>
      <c r="AT173" s="174" t="s">
        <v>243</v>
      </c>
      <c r="AU173" s="174" t="s">
        <v>99</v>
      </c>
      <c r="AV173" s="13" t="s">
        <v>89</v>
      </c>
      <c r="AW173" s="13" t="s">
        <v>34</v>
      </c>
      <c r="AX173" s="13" t="s">
        <v>80</v>
      </c>
      <c r="AY173" s="174" t="s">
        <v>164</v>
      </c>
    </row>
    <row r="174" spans="1:65" s="15" customFormat="1">
      <c r="B174" s="198"/>
      <c r="D174" s="164" t="s">
        <v>243</v>
      </c>
      <c r="E174" s="199" t="s">
        <v>1</v>
      </c>
      <c r="F174" s="200" t="s">
        <v>728</v>
      </c>
      <c r="H174" s="201">
        <v>14.363</v>
      </c>
      <c r="L174" s="198"/>
      <c r="M174" s="202"/>
      <c r="N174" s="203"/>
      <c r="O174" s="203"/>
      <c r="P174" s="203"/>
      <c r="Q174" s="203"/>
      <c r="R174" s="203"/>
      <c r="S174" s="203"/>
      <c r="T174" s="203"/>
      <c r="U174" s="204"/>
      <c r="AT174" s="199" t="s">
        <v>243</v>
      </c>
      <c r="AU174" s="199" t="s">
        <v>99</v>
      </c>
      <c r="AV174" s="15" t="s">
        <v>172</v>
      </c>
      <c r="AW174" s="15" t="s">
        <v>34</v>
      </c>
      <c r="AX174" s="15" t="s">
        <v>87</v>
      </c>
      <c r="AY174" s="199" t="s">
        <v>164</v>
      </c>
    </row>
    <row r="175" spans="1:65" s="2" customFormat="1" ht="24.2" customHeight="1">
      <c r="A175" s="31"/>
      <c r="B175" s="151"/>
      <c r="C175" s="180" t="s">
        <v>743</v>
      </c>
      <c r="D175" s="180" t="s">
        <v>240</v>
      </c>
      <c r="E175" s="181" t="s">
        <v>316</v>
      </c>
      <c r="F175" s="182" t="s">
        <v>317</v>
      </c>
      <c r="G175" s="183" t="s">
        <v>304</v>
      </c>
      <c r="H175" s="184">
        <v>4.2869999999999999</v>
      </c>
      <c r="I175" s="185">
        <v>289</v>
      </c>
      <c r="J175" s="185">
        <f>ROUND(I175*H175,2)</f>
        <v>1238.94</v>
      </c>
      <c r="K175" s="182" t="s">
        <v>1</v>
      </c>
      <c r="L175" s="186"/>
      <c r="M175" s="187" t="s">
        <v>1</v>
      </c>
      <c r="N175" s="188" t="s">
        <v>45</v>
      </c>
      <c r="O175" s="160">
        <v>0</v>
      </c>
      <c r="P175" s="160">
        <f>O175*H175</f>
        <v>0</v>
      </c>
      <c r="Q175" s="160">
        <v>1E-3</v>
      </c>
      <c r="R175" s="160">
        <f>Q175*H175</f>
        <v>4.287E-3</v>
      </c>
      <c r="S175" s="160">
        <v>0</v>
      </c>
      <c r="T175" s="160">
        <f>S175*H175</f>
        <v>0</v>
      </c>
      <c r="U175" s="161" t="s">
        <v>1</v>
      </c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62" t="s">
        <v>739</v>
      </c>
      <c r="AT175" s="162" t="s">
        <v>240</v>
      </c>
      <c r="AU175" s="162" t="s">
        <v>99</v>
      </c>
      <c r="AY175" s="17" t="s">
        <v>164</v>
      </c>
      <c r="BE175" s="163">
        <f>IF(N175="základní",J175,0)</f>
        <v>1238.94</v>
      </c>
      <c r="BF175" s="163">
        <f>IF(N175="snížená",J175,0)</f>
        <v>0</v>
      </c>
      <c r="BG175" s="163">
        <f>IF(N175="zákl. přenesená",J175,0)</f>
        <v>0</v>
      </c>
      <c r="BH175" s="163">
        <f>IF(N175="sníž. přenesená",J175,0)</f>
        <v>0</v>
      </c>
      <c r="BI175" s="163">
        <f>IF(N175="nulová",J175,0)</f>
        <v>0</v>
      </c>
      <c r="BJ175" s="17" t="s">
        <v>87</v>
      </c>
      <c r="BK175" s="163">
        <f>ROUND(I175*H175,2)</f>
        <v>1238.94</v>
      </c>
      <c r="BL175" s="17" t="s">
        <v>181</v>
      </c>
      <c r="BM175" s="162" t="s">
        <v>744</v>
      </c>
    </row>
    <row r="176" spans="1:65" s="2" customFormat="1" ht="19.5">
      <c r="A176" s="31"/>
      <c r="B176" s="32"/>
      <c r="C176" s="31"/>
      <c r="D176" s="164" t="s">
        <v>174</v>
      </c>
      <c r="E176" s="31"/>
      <c r="F176" s="165" t="s">
        <v>317</v>
      </c>
      <c r="G176" s="31"/>
      <c r="H176" s="31"/>
      <c r="I176" s="31"/>
      <c r="J176" s="31"/>
      <c r="K176" s="31"/>
      <c r="L176" s="32"/>
      <c r="M176" s="166"/>
      <c r="N176" s="167"/>
      <c r="O176" s="57"/>
      <c r="P176" s="57"/>
      <c r="Q176" s="57"/>
      <c r="R176" s="57"/>
      <c r="S176" s="57"/>
      <c r="T176" s="57"/>
      <c r="U176" s="58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T176" s="17" t="s">
        <v>174</v>
      </c>
      <c r="AU176" s="17" t="s">
        <v>99</v>
      </c>
    </row>
    <row r="177" spans="1:65" s="13" customFormat="1">
      <c r="B177" s="173"/>
      <c r="D177" s="164" t="s">
        <v>243</v>
      </c>
      <c r="E177" s="174" t="s">
        <v>1</v>
      </c>
      <c r="F177" s="175" t="s">
        <v>745</v>
      </c>
      <c r="H177" s="176">
        <v>4.2869999999999999</v>
      </c>
      <c r="L177" s="173"/>
      <c r="M177" s="177"/>
      <c r="N177" s="178"/>
      <c r="O177" s="178"/>
      <c r="P177" s="178"/>
      <c r="Q177" s="178"/>
      <c r="R177" s="178"/>
      <c r="S177" s="178"/>
      <c r="T177" s="178"/>
      <c r="U177" s="179"/>
      <c r="AT177" s="174" t="s">
        <v>243</v>
      </c>
      <c r="AU177" s="174" t="s">
        <v>99</v>
      </c>
      <c r="AV177" s="13" t="s">
        <v>89</v>
      </c>
      <c r="AW177" s="13" t="s">
        <v>34</v>
      </c>
      <c r="AX177" s="13" t="s">
        <v>80</v>
      </c>
      <c r="AY177" s="174" t="s">
        <v>164</v>
      </c>
    </row>
    <row r="178" spans="1:65" s="15" customFormat="1">
      <c r="B178" s="198"/>
      <c r="D178" s="164" t="s">
        <v>243</v>
      </c>
      <c r="E178" s="199" t="s">
        <v>1</v>
      </c>
      <c r="F178" s="200" t="s">
        <v>728</v>
      </c>
      <c r="H178" s="201">
        <v>4.2869999999999999</v>
      </c>
      <c r="L178" s="198"/>
      <c r="M178" s="202"/>
      <c r="N178" s="203"/>
      <c r="O178" s="203"/>
      <c r="P178" s="203"/>
      <c r="Q178" s="203"/>
      <c r="R178" s="203"/>
      <c r="S178" s="203"/>
      <c r="T178" s="203"/>
      <c r="U178" s="204"/>
      <c r="AT178" s="199" t="s">
        <v>243</v>
      </c>
      <c r="AU178" s="199" t="s">
        <v>99</v>
      </c>
      <c r="AV178" s="15" t="s">
        <v>172</v>
      </c>
      <c r="AW178" s="15" t="s">
        <v>34</v>
      </c>
      <c r="AX178" s="15" t="s">
        <v>87</v>
      </c>
      <c r="AY178" s="199" t="s">
        <v>164</v>
      </c>
    </row>
    <row r="179" spans="1:65" s="2" customFormat="1" ht="24.2" customHeight="1">
      <c r="A179" s="31"/>
      <c r="B179" s="151"/>
      <c r="C179" s="152" t="s">
        <v>746</v>
      </c>
      <c r="D179" s="152" t="s">
        <v>168</v>
      </c>
      <c r="E179" s="153" t="s">
        <v>324</v>
      </c>
      <c r="F179" s="154" t="s">
        <v>325</v>
      </c>
      <c r="G179" s="155" t="s">
        <v>268</v>
      </c>
      <c r="H179" s="156">
        <v>14.363</v>
      </c>
      <c r="I179" s="157">
        <v>127</v>
      </c>
      <c r="J179" s="157">
        <f>ROUND(I179*H179,2)</f>
        <v>1824.1</v>
      </c>
      <c r="K179" s="154" t="s">
        <v>1</v>
      </c>
      <c r="L179" s="32"/>
      <c r="M179" s="158" t="s">
        <v>1</v>
      </c>
      <c r="N179" s="159" t="s">
        <v>45</v>
      </c>
      <c r="O179" s="160">
        <v>0</v>
      </c>
      <c r="P179" s="160">
        <f>O179*H179</f>
        <v>0</v>
      </c>
      <c r="Q179" s="160">
        <v>1.2E-4</v>
      </c>
      <c r="R179" s="160">
        <f>Q179*H179</f>
        <v>1.7235600000000001E-3</v>
      </c>
      <c r="S179" s="160">
        <v>0</v>
      </c>
      <c r="T179" s="160">
        <f>S179*H179</f>
        <v>0</v>
      </c>
      <c r="U179" s="161" t="s">
        <v>1</v>
      </c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62" t="s">
        <v>181</v>
      </c>
      <c r="AT179" s="162" t="s">
        <v>168</v>
      </c>
      <c r="AU179" s="162" t="s">
        <v>99</v>
      </c>
      <c r="AY179" s="17" t="s">
        <v>164</v>
      </c>
      <c r="BE179" s="163">
        <f>IF(N179="základní",J179,0)</f>
        <v>1824.1</v>
      </c>
      <c r="BF179" s="163">
        <f>IF(N179="snížená",J179,0)</f>
        <v>0</v>
      </c>
      <c r="BG179" s="163">
        <f>IF(N179="zákl. přenesená",J179,0)</f>
        <v>0</v>
      </c>
      <c r="BH179" s="163">
        <f>IF(N179="sníž. přenesená",J179,0)</f>
        <v>0</v>
      </c>
      <c r="BI179" s="163">
        <f>IF(N179="nulová",J179,0)</f>
        <v>0</v>
      </c>
      <c r="BJ179" s="17" t="s">
        <v>87</v>
      </c>
      <c r="BK179" s="163">
        <f>ROUND(I179*H179,2)</f>
        <v>1824.1</v>
      </c>
      <c r="BL179" s="17" t="s">
        <v>181</v>
      </c>
      <c r="BM179" s="162" t="s">
        <v>747</v>
      </c>
    </row>
    <row r="180" spans="1:65" s="2" customFormat="1" ht="19.5">
      <c r="A180" s="31"/>
      <c r="B180" s="32"/>
      <c r="C180" s="31"/>
      <c r="D180" s="164" t="s">
        <v>174</v>
      </c>
      <c r="E180" s="31"/>
      <c r="F180" s="165" t="s">
        <v>327</v>
      </c>
      <c r="G180" s="31"/>
      <c r="H180" s="31"/>
      <c r="I180" s="31"/>
      <c r="J180" s="31"/>
      <c r="K180" s="31"/>
      <c r="L180" s="32"/>
      <c r="M180" s="166"/>
      <c r="N180" s="167"/>
      <c r="O180" s="57"/>
      <c r="P180" s="57"/>
      <c r="Q180" s="57"/>
      <c r="R180" s="57"/>
      <c r="S180" s="57"/>
      <c r="T180" s="57"/>
      <c r="U180" s="58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T180" s="17" t="s">
        <v>174</v>
      </c>
      <c r="AU180" s="17" t="s">
        <v>99</v>
      </c>
    </row>
    <row r="181" spans="1:65" s="13" customFormat="1">
      <c r="B181" s="173"/>
      <c r="D181" s="164" t="s">
        <v>243</v>
      </c>
      <c r="E181" s="174" t="s">
        <v>1</v>
      </c>
      <c r="F181" s="175" t="s">
        <v>726</v>
      </c>
      <c r="H181" s="176">
        <v>7.4589999999999996</v>
      </c>
      <c r="L181" s="173"/>
      <c r="M181" s="177"/>
      <c r="N181" s="178"/>
      <c r="O181" s="178"/>
      <c r="P181" s="178"/>
      <c r="Q181" s="178"/>
      <c r="R181" s="178"/>
      <c r="S181" s="178"/>
      <c r="T181" s="178"/>
      <c r="U181" s="179"/>
      <c r="AT181" s="174" t="s">
        <v>243</v>
      </c>
      <c r="AU181" s="174" t="s">
        <v>99</v>
      </c>
      <c r="AV181" s="13" t="s">
        <v>89</v>
      </c>
      <c r="AW181" s="13" t="s">
        <v>34</v>
      </c>
      <c r="AX181" s="13" t="s">
        <v>80</v>
      </c>
      <c r="AY181" s="174" t="s">
        <v>164</v>
      </c>
    </row>
    <row r="182" spans="1:65" s="13" customFormat="1">
      <c r="B182" s="173"/>
      <c r="D182" s="164" t="s">
        <v>243</v>
      </c>
      <c r="E182" s="174" t="s">
        <v>1</v>
      </c>
      <c r="F182" s="175" t="s">
        <v>727</v>
      </c>
      <c r="H182" s="176">
        <v>6.9039999999999999</v>
      </c>
      <c r="L182" s="173"/>
      <c r="M182" s="177"/>
      <c r="N182" s="178"/>
      <c r="O182" s="178"/>
      <c r="P182" s="178"/>
      <c r="Q182" s="178"/>
      <c r="R182" s="178"/>
      <c r="S182" s="178"/>
      <c r="T182" s="178"/>
      <c r="U182" s="179"/>
      <c r="AT182" s="174" t="s">
        <v>243</v>
      </c>
      <c r="AU182" s="174" t="s">
        <v>99</v>
      </c>
      <c r="AV182" s="13" t="s">
        <v>89</v>
      </c>
      <c r="AW182" s="13" t="s">
        <v>34</v>
      </c>
      <c r="AX182" s="13" t="s">
        <v>80</v>
      </c>
      <c r="AY182" s="174" t="s">
        <v>164</v>
      </c>
    </row>
    <row r="183" spans="1:65" s="15" customFormat="1">
      <c r="B183" s="198"/>
      <c r="D183" s="164" t="s">
        <v>243</v>
      </c>
      <c r="E183" s="199" t="s">
        <v>1</v>
      </c>
      <c r="F183" s="200" t="s">
        <v>728</v>
      </c>
      <c r="H183" s="201">
        <v>14.363</v>
      </c>
      <c r="L183" s="198"/>
      <c r="M183" s="202"/>
      <c r="N183" s="203"/>
      <c r="O183" s="203"/>
      <c r="P183" s="203"/>
      <c r="Q183" s="203"/>
      <c r="R183" s="203"/>
      <c r="S183" s="203"/>
      <c r="T183" s="203"/>
      <c r="U183" s="204"/>
      <c r="AT183" s="199" t="s">
        <v>243</v>
      </c>
      <c r="AU183" s="199" t="s">
        <v>99</v>
      </c>
      <c r="AV183" s="15" t="s">
        <v>172</v>
      </c>
      <c r="AW183" s="15" t="s">
        <v>34</v>
      </c>
      <c r="AX183" s="15" t="s">
        <v>87</v>
      </c>
      <c r="AY183" s="199" t="s">
        <v>164</v>
      </c>
    </row>
    <row r="184" spans="1:65" s="2" customFormat="1" ht="24.2" customHeight="1">
      <c r="A184" s="31"/>
      <c r="B184" s="151"/>
      <c r="C184" s="180" t="s">
        <v>748</v>
      </c>
      <c r="D184" s="180" t="s">
        <v>240</v>
      </c>
      <c r="E184" s="181" t="s">
        <v>316</v>
      </c>
      <c r="F184" s="182" t="s">
        <v>317</v>
      </c>
      <c r="G184" s="183" t="s">
        <v>304</v>
      </c>
      <c r="H184" s="184">
        <v>4.2869999999999999</v>
      </c>
      <c r="I184" s="185">
        <v>289</v>
      </c>
      <c r="J184" s="185">
        <f>ROUND(I184*H184,2)</f>
        <v>1238.94</v>
      </c>
      <c r="K184" s="182" t="s">
        <v>1</v>
      </c>
      <c r="L184" s="186"/>
      <c r="M184" s="187" t="s">
        <v>1</v>
      </c>
      <c r="N184" s="188" t="s">
        <v>45</v>
      </c>
      <c r="O184" s="160">
        <v>0</v>
      </c>
      <c r="P184" s="160">
        <f>O184*H184</f>
        <v>0</v>
      </c>
      <c r="Q184" s="160">
        <v>1E-3</v>
      </c>
      <c r="R184" s="160">
        <f>Q184*H184</f>
        <v>4.287E-3</v>
      </c>
      <c r="S184" s="160">
        <v>0</v>
      </c>
      <c r="T184" s="160">
        <f>S184*H184</f>
        <v>0</v>
      </c>
      <c r="U184" s="161" t="s">
        <v>1</v>
      </c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62" t="s">
        <v>739</v>
      </c>
      <c r="AT184" s="162" t="s">
        <v>240</v>
      </c>
      <c r="AU184" s="162" t="s">
        <v>99</v>
      </c>
      <c r="AY184" s="17" t="s">
        <v>164</v>
      </c>
      <c r="BE184" s="163">
        <f>IF(N184="základní",J184,0)</f>
        <v>1238.94</v>
      </c>
      <c r="BF184" s="163">
        <f>IF(N184="snížená",J184,0)</f>
        <v>0</v>
      </c>
      <c r="BG184" s="163">
        <f>IF(N184="zákl. přenesená",J184,0)</f>
        <v>0</v>
      </c>
      <c r="BH184" s="163">
        <f>IF(N184="sníž. přenesená",J184,0)</f>
        <v>0</v>
      </c>
      <c r="BI184" s="163">
        <f>IF(N184="nulová",J184,0)</f>
        <v>0</v>
      </c>
      <c r="BJ184" s="17" t="s">
        <v>87</v>
      </c>
      <c r="BK184" s="163">
        <f>ROUND(I184*H184,2)</f>
        <v>1238.94</v>
      </c>
      <c r="BL184" s="17" t="s">
        <v>181</v>
      </c>
      <c r="BM184" s="162" t="s">
        <v>749</v>
      </c>
    </row>
    <row r="185" spans="1:65" s="2" customFormat="1" ht="19.5">
      <c r="A185" s="31"/>
      <c r="B185" s="32"/>
      <c r="C185" s="31"/>
      <c r="D185" s="164" t="s">
        <v>174</v>
      </c>
      <c r="E185" s="31"/>
      <c r="F185" s="165" t="s">
        <v>317</v>
      </c>
      <c r="G185" s="31"/>
      <c r="H185" s="31"/>
      <c r="I185" s="31"/>
      <c r="J185" s="31"/>
      <c r="K185" s="31"/>
      <c r="L185" s="32"/>
      <c r="M185" s="166"/>
      <c r="N185" s="167"/>
      <c r="O185" s="57"/>
      <c r="P185" s="57"/>
      <c r="Q185" s="57"/>
      <c r="R185" s="57"/>
      <c r="S185" s="57"/>
      <c r="T185" s="57"/>
      <c r="U185" s="58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T185" s="17" t="s">
        <v>174</v>
      </c>
      <c r="AU185" s="17" t="s">
        <v>99</v>
      </c>
    </row>
    <row r="186" spans="1:65" s="13" customFormat="1">
      <c r="B186" s="173"/>
      <c r="D186" s="164" t="s">
        <v>243</v>
      </c>
      <c r="E186" s="174" t="s">
        <v>1</v>
      </c>
      <c r="F186" s="175" t="s">
        <v>745</v>
      </c>
      <c r="H186" s="176">
        <v>4.2869999999999999</v>
      </c>
      <c r="L186" s="173"/>
      <c r="M186" s="177"/>
      <c r="N186" s="178"/>
      <c r="O186" s="178"/>
      <c r="P186" s="178"/>
      <c r="Q186" s="178"/>
      <c r="R186" s="178"/>
      <c r="S186" s="178"/>
      <c r="T186" s="178"/>
      <c r="U186" s="179"/>
      <c r="AT186" s="174" t="s">
        <v>243</v>
      </c>
      <c r="AU186" s="174" t="s">
        <v>99</v>
      </c>
      <c r="AV186" s="13" t="s">
        <v>89</v>
      </c>
      <c r="AW186" s="13" t="s">
        <v>34</v>
      </c>
      <c r="AX186" s="13" t="s">
        <v>80</v>
      </c>
      <c r="AY186" s="174" t="s">
        <v>164</v>
      </c>
    </row>
    <row r="187" spans="1:65" s="15" customFormat="1">
      <c r="B187" s="198"/>
      <c r="D187" s="164" t="s">
        <v>243</v>
      </c>
      <c r="E187" s="199" t="s">
        <v>1</v>
      </c>
      <c r="F187" s="200" t="s">
        <v>728</v>
      </c>
      <c r="H187" s="201">
        <v>4.2869999999999999</v>
      </c>
      <c r="L187" s="198"/>
      <c r="M187" s="202"/>
      <c r="N187" s="203"/>
      <c r="O187" s="203"/>
      <c r="P187" s="203"/>
      <c r="Q187" s="203"/>
      <c r="R187" s="203"/>
      <c r="S187" s="203"/>
      <c r="T187" s="203"/>
      <c r="U187" s="204"/>
      <c r="AT187" s="199" t="s">
        <v>243</v>
      </c>
      <c r="AU187" s="199" t="s">
        <v>99</v>
      </c>
      <c r="AV187" s="15" t="s">
        <v>172</v>
      </c>
      <c r="AW187" s="15" t="s">
        <v>34</v>
      </c>
      <c r="AX187" s="15" t="s">
        <v>87</v>
      </c>
      <c r="AY187" s="199" t="s">
        <v>164</v>
      </c>
    </row>
    <row r="188" spans="1:65" s="12" customFormat="1" ht="22.9" customHeight="1">
      <c r="B188" s="139"/>
      <c r="D188" s="140" t="s">
        <v>79</v>
      </c>
      <c r="E188" s="149" t="s">
        <v>750</v>
      </c>
      <c r="F188" s="149" t="s">
        <v>751</v>
      </c>
      <c r="J188" s="150">
        <f>BK188</f>
        <v>8586.2899999999991</v>
      </c>
      <c r="L188" s="139"/>
      <c r="M188" s="143"/>
      <c r="N188" s="144"/>
      <c r="O188" s="144"/>
      <c r="P188" s="145">
        <f>P189+P210</f>
        <v>0</v>
      </c>
      <c r="Q188" s="144"/>
      <c r="R188" s="145">
        <f>R189+R210</f>
        <v>4.08752E-2</v>
      </c>
      <c r="S188" s="144"/>
      <c r="T188" s="145">
        <f>T189+T210</f>
        <v>0</v>
      </c>
      <c r="U188" s="146"/>
      <c r="AR188" s="140" t="s">
        <v>172</v>
      </c>
      <c r="AT188" s="147" t="s">
        <v>79</v>
      </c>
      <c r="AU188" s="147" t="s">
        <v>87</v>
      </c>
      <c r="AY188" s="140" t="s">
        <v>164</v>
      </c>
      <c r="BK188" s="148">
        <f>BK189+BK210</f>
        <v>8586.2899999999991</v>
      </c>
    </row>
    <row r="189" spans="1:65" s="12" customFormat="1" ht="20.85" customHeight="1">
      <c r="B189" s="139"/>
      <c r="D189" s="140" t="s">
        <v>79</v>
      </c>
      <c r="E189" s="149" t="s">
        <v>175</v>
      </c>
      <c r="F189" s="149" t="s">
        <v>752</v>
      </c>
      <c r="J189" s="150">
        <f>BK189</f>
        <v>7094.48</v>
      </c>
      <c r="L189" s="139"/>
      <c r="M189" s="143"/>
      <c r="N189" s="144"/>
      <c r="O189" s="144"/>
      <c r="P189" s="145">
        <f>SUM(P190:P209)</f>
        <v>0</v>
      </c>
      <c r="Q189" s="144"/>
      <c r="R189" s="145">
        <f>SUM(R190:R209)</f>
        <v>3.9131399999999997E-2</v>
      </c>
      <c r="S189" s="144"/>
      <c r="T189" s="145">
        <f>SUM(T190:T209)</f>
        <v>0</v>
      </c>
      <c r="U189" s="146"/>
      <c r="AR189" s="140" t="s">
        <v>172</v>
      </c>
      <c r="AT189" s="147" t="s">
        <v>79</v>
      </c>
      <c r="AU189" s="147" t="s">
        <v>89</v>
      </c>
      <c r="AY189" s="140" t="s">
        <v>164</v>
      </c>
      <c r="BK189" s="148">
        <f>SUM(BK190:BK209)</f>
        <v>7094.48</v>
      </c>
    </row>
    <row r="190" spans="1:65" s="2" customFormat="1" ht="24.2" customHeight="1">
      <c r="A190" s="31"/>
      <c r="B190" s="151"/>
      <c r="C190" s="180" t="s">
        <v>87</v>
      </c>
      <c r="D190" s="180" t="s">
        <v>240</v>
      </c>
      <c r="E190" s="181" t="s">
        <v>256</v>
      </c>
      <c r="F190" s="182" t="s">
        <v>257</v>
      </c>
      <c r="G190" s="183" t="s">
        <v>240</v>
      </c>
      <c r="H190" s="184">
        <v>7.14</v>
      </c>
      <c r="I190" s="185">
        <v>392</v>
      </c>
      <c r="J190" s="185">
        <f>ROUND(I190*H190,2)</f>
        <v>2798.88</v>
      </c>
      <c r="K190" s="182" t="s">
        <v>1</v>
      </c>
      <c r="L190" s="186"/>
      <c r="M190" s="187" t="s">
        <v>1</v>
      </c>
      <c r="N190" s="188" t="s">
        <v>45</v>
      </c>
      <c r="O190" s="160">
        <v>0</v>
      </c>
      <c r="P190" s="160">
        <f>O190*H190</f>
        <v>0</v>
      </c>
      <c r="Q190" s="160">
        <v>3.1700000000000001E-3</v>
      </c>
      <c r="R190" s="160">
        <f>Q190*H190</f>
        <v>2.2633799999999999E-2</v>
      </c>
      <c r="S190" s="160">
        <v>0</v>
      </c>
      <c r="T190" s="160">
        <f>S190*H190</f>
        <v>0</v>
      </c>
      <c r="U190" s="161" t="s">
        <v>1</v>
      </c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62" t="s">
        <v>250</v>
      </c>
      <c r="AT190" s="162" t="s">
        <v>240</v>
      </c>
      <c r="AU190" s="162" t="s">
        <v>99</v>
      </c>
      <c r="AY190" s="17" t="s">
        <v>164</v>
      </c>
      <c r="BE190" s="163">
        <f>IF(N190="základní",J190,0)</f>
        <v>2798.88</v>
      </c>
      <c r="BF190" s="163">
        <f>IF(N190="snížená",J190,0)</f>
        <v>0</v>
      </c>
      <c r="BG190" s="163">
        <f>IF(N190="zákl. přenesená",J190,0)</f>
        <v>0</v>
      </c>
      <c r="BH190" s="163">
        <f>IF(N190="sníž. přenesená",J190,0)</f>
        <v>0</v>
      </c>
      <c r="BI190" s="163">
        <f>IF(N190="nulová",J190,0)</f>
        <v>0</v>
      </c>
      <c r="BJ190" s="17" t="s">
        <v>87</v>
      </c>
      <c r="BK190" s="163">
        <f>ROUND(I190*H190,2)</f>
        <v>2798.88</v>
      </c>
      <c r="BL190" s="17" t="s">
        <v>172</v>
      </c>
      <c r="BM190" s="162" t="s">
        <v>753</v>
      </c>
    </row>
    <row r="191" spans="1:65" s="2" customFormat="1">
      <c r="A191" s="31"/>
      <c r="B191" s="32"/>
      <c r="C191" s="31"/>
      <c r="D191" s="164" t="s">
        <v>174</v>
      </c>
      <c r="E191" s="31"/>
      <c r="F191" s="165" t="s">
        <v>257</v>
      </c>
      <c r="G191" s="31"/>
      <c r="H191" s="31"/>
      <c r="I191" s="31"/>
      <c r="J191" s="31"/>
      <c r="K191" s="31"/>
      <c r="L191" s="32"/>
      <c r="M191" s="166"/>
      <c r="N191" s="167"/>
      <c r="O191" s="57"/>
      <c r="P191" s="57"/>
      <c r="Q191" s="57"/>
      <c r="R191" s="57"/>
      <c r="S191" s="57"/>
      <c r="T191" s="57"/>
      <c r="U191" s="58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T191" s="17" t="s">
        <v>174</v>
      </c>
      <c r="AU191" s="17" t="s">
        <v>99</v>
      </c>
    </row>
    <row r="192" spans="1:65" s="13" customFormat="1">
      <c r="B192" s="173"/>
      <c r="D192" s="164" t="s">
        <v>243</v>
      </c>
      <c r="E192" s="174" t="s">
        <v>361</v>
      </c>
      <c r="F192" s="175" t="s">
        <v>754</v>
      </c>
      <c r="H192" s="176">
        <v>3.57</v>
      </c>
      <c r="L192" s="173"/>
      <c r="M192" s="177"/>
      <c r="N192" s="178"/>
      <c r="O192" s="178"/>
      <c r="P192" s="178"/>
      <c r="Q192" s="178"/>
      <c r="R192" s="178"/>
      <c r="S192" s="178"/>
      <c r="T192" s="178"/>
      <c r="U192" s="179"/>
      <c r="AT192" s="174" t="s">
        <v>243</v>
      </c>
      <c r="AU192" s="174" t="s">
        <v>99</v>
      </c>
      <c r="AV192" s="13" t="s">
        <v>89</v>
      </c>
      <c r="AW192" s="13" t="s">
        <v>34</v>
      </c>
      <c r="AX192" s="13" t="s">
        <v>80</v>
      </c>
      <c r="AY192" s="174" t="s">
        <v>164</v>
      </c>
    </row>
    <row r="193" spans="1:65" s="13" customFormat="1">
      <c r="B193" s="173"/>
      <c r="D193" s="164" t="s">
        <v>243</v>
      </c>
      <c r="E193" s="174" t="s">
        <v>363</v>
      </c>
      <c r="F193" s="175" t="s">
        <v>754</v>
      </c>
      <c r="H193" s="176">
        <v>3.57</v>
      </c>
      <c r="L193" s="173"/>
      <c r="M193" s="177"/>
      <c r="N193" s="178"/>
      <c r="O193" s="178"/>
      <c r="P193" s="178"/>
      <c r="Q193" s="178"/>
      <c r="R193" s="178"/>
      <c r="S193" s="178"/>
      <c r="T193" s="178"/>
      <c r="U193" s="179"/>
      <c r="AT193" s="174" t="s">
        <v>243</v>
      </c>
      <c r="AU193" s="174" t="s">
        <v>99</v>
      </c>
      <c r="AV193" s="13" t="s">
        <v>89</v>
      </c>
      <c r="AW193" s="13" t="s">
        <v>34</v>
      </c>
      <c r="AX193" s="13" t="s">
        <v>80</v>
      </c>
      <c r="AY193" s="174" t="s">
        <v>164</v>
      </c>
    </row>
    <row r="194" spans="1:65" s="13" customFormat="1">
      <c r="B194" s="173"/>
      <c r="D194" s="164" t="s">
        <v>243</v>
      </c>
      <c r="E194" s="174" t="s">
        <v>623</v>
      </c>
      <c r="F194" s="175" t="s">
        <v>624</v>
      </c>
      <c r="H194" s="176">
        <v>7.14</v>
      </c>
      <c r="L194" s="173"/>
      <c r="M194" s="177"/>
      <c r="N194" s="178"/>
      <c r="O194" s="178"/>
      <c r="P194" s="178"/>
      <c r="Q194" s="178"/>
      <c r="R194" s="178"/>
      <c r="S194" s="178"/>
      <c r="T194" s="178"/>
      <c r="U194" s="179"/>
      <c r="AT194" s="174" t="s">
        <v>243</v>
      </c>
      <c r="AU194" s="174" t="s">
        <v>99</v>
      </c>
      <c r="AV194" s="13" t="s">
        <v>89</v>
      </c>
      <c r="AW194" s="13" t="s">
        <v>34</v>
      </c>
      <c r="AX194" s="13" t="s">
        <v>87</v>
      </c>
      <c r="AY194" s="174" t="s">
        <v>164</v>
      </c>
    </row>
    <row r="195" spans="1:65" s="2" customFormat="1" ht="24.2" customHeight="1">
      <c r="A195" s="31"/>
      <c r="B195" s="151"/>
      <c r="C195" s="152" t="s">
        <v>89</v>
      </c>
      <c r="D195" s="152" t="s">
        <v>168</v>
      </c>
      <c r="E195" s="153" t="s">
        <v>463</v>
      </c>
      <c r="F195" s="154" t="s">
        <v>464</v>
      </c>
      <c r="G195" s="155" t="s">
        <v>304</v>
      </c>
      <c r="H195" s="156">
        <v>28</v>
      </c>
      <c r="I195" s="157">
        <v>87.5</v>
      </c>
      <c r="J195" s="157">
        <f>ROUND(I195*H195,2)</f>
        <v>2450</v>
      </c>
      <c r="K195" s="154" t="s">
        <v>1</v>
      </c>
      <c r="L195" s="32"/>
      <c r="M195" s="158" t="s">
        <v>1</v>
      </c>
      <c r="N195" s="159" t="s">
        <v>45</v>
      </c>
      <c r="O195" s="160">
        <v>0</v>
      </c>
      <c r="P195" s="160">
        <f>O195*H195</f>
        <v>0</v>
      </c>
      <c r="Q195" s="160">
        <v>6.0000000000000002E-5</v>
      </c>
      <c r="R195" s="160">
        <f>Q195*H195</f>
        <v>1.6800000000000001E-3</v>
      </c>
      <c r="S195" s="160">
        <v>0</v>
      </c>
      <c r="T195" s="160">
        <f>S195*H195</f>
        <v>0</v>
      </c>
      <c r="U195" s="161" t="s">
        <v>1</v>
      </c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62" t="s">
        <v>172</v>
      </c>
      <c r="AT195" s="162" t="s">
        <v>168</v>
      </c>
      <c r="AU195" s="162" t="s">
        <v>99</v>
      </c>
      <c r="AY195" s="17" t="s">
        <v>164</v>
      </c>
      <c r="BE195" s="163">
        <f>IF(N195="základní",J195,0)</f>
        <v>2450</v>
      </c>
      <c r="BF195" s="163">
        <f>IF(N195="snížená",J195,0)</f>
        <v>0</v>
      </c>
      <c r="BG195" s="163">
        <f>IF(N195="zákl. přenesená",J195,0)</f>
        <v>0</v>
      </c>
      <c r="BH195" s="163">
        <f>IF(N195="sníž. přenesená",J195,0)</f>
        <v>0</v>
      </c>
      <c r="BI195" s="163">
        <f>IF(N195="nulová",J195,0)</f>
        <v>0</v>
      </c>
      <c r="BJ195" s="17" t="s">
        <v>87</v>
      </c>
      <c r="BK195" s="163">
        <f>ROUND(I195*H195,2)</f>
        <v>2450</v>
      </c>
      <c r="BL195" s="17" t="s">
        <v>172</v>
      </c>
      <c r="BM195" s="162" t="s">
        <v>755</v>
      </c>
    </row>
    <row r="196" spans="1:65" s="2" customFormat="1" ht="19.5">
      <c r="A196" s="31"/>
      <c r="B196" s="32"/>
      <c r="C196" s="31"/>
      <c r="D196" s="164" t="s">
        <v>174</v>
      </c>
      <c r="E196" s="31"/>
      <c r="F196" s="165" t="s">
        <v>466</v>
      </c>
      <c r="G196" s="31"/>
      <c r="H196" s="31"/>
      <c r="I196" s="31"/>
      <c r="J196" s="31"/>
      <c r="K196" s="31"/>
      <c r="L196" s="32"/>
      <c r="M196" s="166"/>
      <c r="N196" s="167"/>
      <c r="O196" s="57"/>
      <c r="P196" s="57"/>
      <c r="Q196" s="57"/>
      <c r="R196" s="57"/>
      <c r="S196" s="57"/>
      <c r="T196" s="57"/>
      <c r="U196" s="58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T196" s="17" t="s">
        <v>174</v>
      </c>
      <c r="AU196" s="17" t="s">
        <v>99</v>
      </c>
    </row>
    <row r="197" spans="1:65" s="13" customFormat="1">
      <c r="B197" s="173"/>
      <c r="D197" s="164" t="s">
        <v>243</v>
      </c>
      <c r="E197" s="174" t="s">
        <v>244</v>
      </c>
      <c r="F197" s="175" t="s">
        <v>756</v>
      </c>
      <c r="H197" s="176">
        <v>28</v>
      </c>
      <c r="L197" s="173"/>
      <c r="M197" s="177"/>
      <c r="N197" s="178"/>
      <c r="O197" s="178"/>
      <c r="P197" s="178"/>
      <c r="Q197" s="178"/>
      <c r="R197" s="178"/>
      <c r="S197" s="178"/>
      <c r="T197" s="178"/>
      <c r="U197" s="179"/>
      <c r="AT197" s="174" t="s">
        <v>243</v>
      </c>
      <c r="AU197" s="174" t="s">
        <v>99</v>
      </c>
      <c r="AV197" s="13" t="s">
        <v>89</v>
      </c>
      <c r="AW197" s="13" t="s">
        <v>34</v>
      </c>
      <c r="AX197" s="13" t="s">
        <v>80</v>
      </c>
      <c r="AY197" s="174" t="s">
        <v>164</v>
      </c>
    </row>
    <row r="198" spans="1:65" s="13" customFormat="1">
      <c r="B198" s="173"/>
      <c r="D198" s="164" t="s">
        <v>243</v>
      </c>
      <c r="E198" s="174" t="s">
        <v>246</v>
      </c>
      <c r="F198" s="175" t="s">
        <v>247</v>
      </c>
      <c r="H198" s="176">
        <v>28</v>
      </c>
      <c r="L198" s="173"/>
      <c r="M198" s="177"/>
      <c r="N198" s="178"/>
      <c r="O198" s="178"/>
      <c r="P198" s="178"/>
      <c r="Q198" s="178"/>
      <c r="R198" s="178"/>
      <c r="S198" s="178"/>
      <c r="T198" s="178"/>
      <c r="U198" s="179"/>
      <c r="AT198" s="174" t="s">
        <v>243</v>
      </c>
      <c r="AU198" s="174" t="s">
        <v>99</v>
      </c>
      <c r="AV198" s="13" t="s">
        <v>89</v>
      </c>
      <c r="AW198" s="13" t="s">
        <v>34</v>
      </c>
      <c r="AX198" s="13" t="s">
        <v>87</v>
      </c>
      <c r="AY198" s="174" t="s">
        <v>164</v>
      </c>
    </row>
    <row r="199" spans="1:65" s="2" customFormat="1" ht="24.2" customHeight="1">
      <c r="A199" s="31"/>
      <c r="B199" s="151"/>
      <c r="C199" s="180" t="s">
        <v>99</v>
      </c>
      <c r="D199" s="180" t="s">
        <v>240</v>
      </c>
      <c r="E199" s="181" t="s">
        <v>757</v>
      </c>
      <c r="F199" s="182" t="s">
        <v>758</v>
      </c>
      <c r="G199" s="183" t="s">
        <v>240</v>
      </c>
      <c r="H199" s="184">
        <v>6.42</v>
      </c>
      <c r="I199" s="185">
        <v>183</v>
      </c>
      <c r="J199" s="185">
        <f>ROUND(I199*H199,2)</f>
        <v>1174.8599999999999</v>
      </c>
      <c r="K199" s="182" t="s">
        <v>1</v>
      </c>
      <c r="L199" s="186"/>
      <c r="M199" s="187" t="s">
        <v>1</v>
      </c>
      <c r="N199" s="188" t="s">
        <v>45</v>
      </c>
      <c r="O199" s="160">
        <v>0</v>
      </c>
      <c r="P199" s="160">
        <f>O199*H199</f>
        <v>0</v>
      </c>
      <c r="Q199" s="160">
        <v>2.2799999999999999E-3</v>
      </c>
      <c r="R199" s="160">
        <f>Q199*H199</f>
        <v>1.4637599999999999E-2</v>
      </c>
      <c r="S199" s="160">
        <v>0</v>
      </c>
      <c r="T199" s="160">
        <f>S199*H199</f>
        <v>0</v>
      </c>
      <c r="U199" s="161" t="s">
        <v>1</v>
      </c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62" t="s">
        <v>250</v>
      </c>
      <c r="AT199" s="162" t="s">
        <v>240</v>
      </c>
      <c r="AU199" s="162" t="s">
        <v>99</v>
      </c>
      <c r="AY199" s="17" t="s">
        <v>164</v>
      </c>
      <c r="BE199" s="163">
        <f>IF(N199="základní",J199,0)</f>
        <v>1174.8599999999999</v>
      </c>
      <c r="BF199" s="163">
        <f>IF(N199="snížená",J199,0)</f>
        <v>0</v>
      </c>
      <c r="BG199" s="163">
        <f>IF(N199="zákl. přenesená",J199,0)</f>
        <v>0</v>
      </c>
      <c r="BH199" s="163">
        <f>IF(N199="sníž. přenesená",J199,0)</f>
        <v>0</v>
      </c>
      <c r="BI199" s="163">
        <f>IF(N199="nulová",J199,0)</f>
        <v>0</v>
      </c>
      <c r="BJ199" s="17" t="s">
        <v>87</v>
      </c>
      <c r="BK199" s="163">
        <f>ROUND(I199*H199,2)</f>
        <v>1174.8599999999999</v>
      </c>
      <c r="BL199" s="17" t="s">
        <v>172</v>
      </c>
      <c r="BM199" s="162" t="s">
        <v>759</v>
      </c>
    </row>
    <row r="200" spans="1:65" s="2" customFormat="1">
      <c r="A200" s="31"/>
      <c r="B200" s="32"/>
      <c r="C200" s="31"/>
      <c r="D200" s="164" t="s">
        <v>174</v>
      </c>
      <c r="E200" s="31"/>
      <c r="F200" s="165" t="s">
        <v>758</v>
      </c>
      <c r="G200" s="31"/>
      <c r="H200" s="31"/>
      <c r="I200" s="31"/>
      <c r="J200" s="31"/>
      <c r="K200" s="31"/>
      <c r="L200" s="32"/>
      <c r="M200" s="166"/>
      <c r="N200" s="167"/>
      <c r="O200" s="57"/>
      <c r="P200" s="57"/>
      <c r="Q200" s="57"/>
      <c r="R200" s="57"/>
      <c r="S200" s="57"/>
      <c r="T200" s="57"/>
      <c r="U200" s="58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T200" s="17" t="s">
        <v>174</v>
      </c>
      <c r="AU200" s="17" t="s">
        <v>99</v>
      </c>
    </row>
    <row r="201" spans="1:65" s="13" customFormat="1">
      <c r="B201" s="173"/>
      <c r="D201" s="164" t="s">
        <v>243</v>
      </c>
      <c r="E201" s="174" t="s">
        <v>353</v>
      </c>
      <c r="F201" s="175" t="s">
        <v>760</v>
      </c>
      <c r="H201" s="176">
        <v>3.21</v>
      </c>
      <c r="L201" s="173"/>
      <c r="M201" s="177"/>
      <c r="N201" s="178"/>
      <c r="O201" s="178"/>
      <c r="P201" s="178"/>
      <c r="Q201" s="178"/>
      <c r="R201" s="178"/>
      <c r="S201" s="178"/>
      <c r="T201" s="178"/>
      <c r="U201" s="179"/>
      <c r="AT201" s="174" t="s">
        <v>243</v>
      </c>
      <c r="AU201" s="174" t="s">
        <v>99</v>
      </c>
      <c r="AV201" s="13" t="s">
        <v>89</v>
      </c>
      <c r="AW201" s="13" t="s">
        <v>34</v>
      </c>
      <c r="AX201" s="13" t="s">
        <v>80</v>
      </c>
      <c r="AY201" s="174" t="s">
        <v>164</v>
      </c>
    </row>
    <row r="202" spans="1:65" s="13" customFormat="1">
      <c r="B202" s="173"/>
      <c r="D202" s="164" t="s">
        <v>243</v>
      </c>
      <c r="E202" s="174" t="s">
        <v>355</v>
      </c>
      <c r="F202" s="175" t="s">
        <v>760</v>
      </c>
      <c r="H202" s="176">
        <v>3.21</v>
      </c>
      <c r="L202" s="173"/>
      <c r="M202" s="177"/>
      <c r="N202" s="178"/>
      <c r="O202" s="178"/>
      <c r="P202" s="178"/>
      <c r="Q202" s="178"/>
      <c r="R202" s="178"/>
      <c r="S202" s="178"/>
      <c r="T202" s="178"/>
      <c r="U202" s="179"/>
      <c r="AT202" s="174" t="s">
        <v>243</v>
      </c>
      <c r="AU202" s="174" t="s">
        <v>99</v>
      </c>
      <c r="AV202" s="13" t="s">
        <v>89</v>
      </c>
      <c r="AW202" s="13" t="s">
        <v>34</v>
      </c>
      <c r="AX202" s="13" t="s">
        <v>80</v>
      </c>
      <c r="AY202" s="174" t="s">
        <v>164</v>
      </c>
    </row>
    <row r="203" spans="1:65" s="13" customFormat="1">
      <c r="B203" s="173"/>
      <c r="D203" s="164" t="s">
        <v>243</v>
      </c>
      <c r="E203" s="174" t="s">
        <v>761</v>
      </c>
      <c r="F203" s="175" t="s">
        <v>762</v>
      </c>
      <c r="H203" s="176">
        <v>6.42</v>
      </c>
      <c r="L203" s="173"/>
      <c r="M203" s="177"/>
      <c r="N203" s="178"/>
      <c r="O203" s="178"/>
      <c r="P203" s="178"/>
      <c r="Q203" s="178"/>
      <c r="R203" s="178"/>
      <c r="S203" s="178"/>
      <c r="T203" s="178"/>
      <c r="U203" s="179"/>
      <c r="AT203" s="174" t="s">
        <v>243</v>
      </c>
      <c r="AU203" s="174" t="s">
        <v>99</v>
      </c>
      <c r="AV203" s="13" t="s">
        <v>89</v>
      </c>
      <c r="AW203" s="13" t="s">
        <v>34</v>
      </c>
      <c r="AX203" s="13" t="s">
        <v>87</v>
      </c>
      <c r="AY203" s="174" t="s">
        <v>164</v>
      </c>
    </row>
    <row r="204" spans="1:65" s="2" customFormat="1" ht="16.5" customHeight="1">
      <c r="A204" s="31"/>
      <c r="B204" s="151"/>
      <c r="C204" s="180" t="s">
        <v>172</v>
      </c>
      <c r="D204" s="180" t="s">
        <v>240</v>
      </c>
      <c r="E204" s="181" t="s">
        <v>357</v>
      </c>
      <c r="F204" s="182" t="s">
        <v>358</v>
      </c>
      <c r="G204" s="183" t="s">
        <v>359</v>
      </c>
      <c r="H204" s="184">
        <v>6</v>
      </c>
      <c r="I204" s="185">
        <v>75.89</v>
      </c>
      <c r="J204" s="185">
        <f>ROUND(I204*H204,2)</f>
        <v>455.34</v>
      </c>
      <c r="K204" s="182" t="s">
        <v>1</v>
      </c>
      <c r="L204" s="186"/>
      <c r="M204" s="187" t="s">
        <v>1</v>
      </c>
      <c r="N204" s="188" t="s">
        <v>45</v>
      </c>
      <c r="O204" s="160">
        <v>0</v>
      </c>
      <c r="P204" s="160">
        <f>O204*H204</f>
        <v>0</v>
      </c>
      <c r="Q204" s="160">
        <v>3.0000000000000001E-5</v>
      </c>
      <c r="R204" s="160">
        <f>Q204*H204</f>
        <v>1.8000000000000001E-4</v>
      </c>
      <c r="S204" s="160">
        <v>0</v>
      </c>
      <c r="T204" s="160">
        <f>S204*H204</f>
        <v>0</v>
      </c>
      <c r="U204" s="161" t="s">
        <v>1</v>
      </c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62" t="s">
        <v>250</v>
      </c>
      <c r="AT204" s="162" t="s">
        <v>240</v>
      </c>
      <c r="AU204" s="162" t="s">
        <v>99</v>
      </c>
      <c r="AY204" s="17" t="s">
        <v>164</v>
      </c>
      <c r="BE204" s="163">
        <f>IF(N204="základní",J204,0)</f>
        <v>455.34</v>
      </c>
      <c r="BF204" s="163">
        <f>IF(N204="snížená",J204,0)</f>
        <v>0</v>
      </c>
      <c r="BG204" s="163">
        <f>IF(N204="zákl. přenesená",J204,0)</f>
        <v>0</v>
      </c>
      <c r="BH204" s="163">
        <f>IF(N204="sníž. přenesená",J204,0)</f>
        <v>0</v>
      </c>
      <c r="BI204" s="163">
        <f>IF(N204="nulová",J204,0)</f>
        <v>0</v>
      </c>
      <c r="BJ204" s="17" t="s">
        <v>87</v>
      </c>
      <c r="BK204" s="163">
        <f>ROUND(I204*H204,2)</f>
        <v>455.34</v>
      </c>
      <c r="BL204" s="17" t="s">
        <v>172</v>
      </c>
      <c r="BM204" s="162" t="s">
        <v>763</v>
      </c>
    </row>
    <row r="205" spans="1:65" s="2" customFormat="1">
      <c r="A205" s="31"/>
      <c r="B205" s="32"/>
      <c r="C205" s="31"/>
      <c r="D205" s="164" t="s">
        <v>174</v>
      </c>
      <c r="E205" s="31"/>
      <c r="F205" s="165" t="s">
        <v>358</v>
      </c>
      <c r="G205" s="31"/>
      <c r="H205" s="31"/>
      <c r="I205" s="31"/>
      <c r="J205" s="31"/>
      <c r="K205" s="31"/>
      <c r="L205" s="32"/>
      <c r="M205" s="166"/>
      <c r="N205" s="167"/>
      <c r="O205" s="57"/>
      <c r="P205" s="57"/>
      <c r="Q205" s="57"/>
      <c r="R205" s="57"/>
      <c r="S205" s="57"/>
      <c r="T205" s="57"/>
      <c r="U205" s="58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T205" s="17" t="s">
        <v>174</v>
      </c>
      <c r="AU205" s="17" t="s">
        <v>99</v>
      </c>
    </row>
    <row r="206" spans="1:65" s="13" customFormat="1">
      <c r="B206" s="173"/>
      <c r="D206" s="164" t="s">
        <v>243</v>
      </c>
      <c r="E206" s="174" t="s">
        <v>259</v>
      </c>
      <c r="F206" s="175" t="s">
        <v>764</v>
      </c>
      <c r="H206" s="176">
        <v>6</v>
      </c>
      <c r="L206" s="173"/>
      <c r="M206" s="177"/>
      <c r="N206" s="178"/>
      <c r="O206" s="178"/>
      <c r="P206" s="178"/>
      <c r="Q206" s="178"/>
      <c r="R206" s="178"/>
      <c r="S206" s="178"/>
      <c r="T206" s="178"/>
      <c r="U206" s="179"/>
      <c r="AT206" s="174" t="s">
        <v>243</v>
      </c>
      <c r="AU206" s="174" t="s">
        <v>99</v>
      </c>
      <c r="AV206" s="13" t="s">
        <v>89</v>
      </c>
      <c r="AW206" s="13" t="s">
        <v>34</v>
      </c>
      <c r="AX206" s="13" t="s">
        <v>87</v>
      </c>
      <c r="AY206" s="174" t="s">
        <v>164</v>
      </c>
    </row>
    <row r="207" spans="1:65" s="2" customFormat="1" ht="24.2" customHeight="1">
      <c r="A207" s="31"/>
      <c r="B207" s="151"/>
      <c r="C207" s="180" t="s">
        <v>265</v>
      </c>
      <c r="D207" s="180" t="s">
        <v>240</v>
      </c>
      <c r="E207" s="181" t="s">
        <v>370</v>
      </c>
      <c r="F207" s="182" t="s">
        <v>371</v>
      </c>
      <c r="G207" s="183" t="s">
        <v>359</v>
      </c>
      <c r="H207" s="184">
        <v>6</v>
      </c>
      <c r="I207" s="185">
        <v>35.9</v>
      </c>
      <c r="J207" s="185">
        <f>ROUND(I207*H207,2)</f>
        <v>215.4</v>
      </c>
      <c r="K207" s="182" t="s">
        <v>1</v>
      </c>
      <c r="L207" s="186"/>
      <c r="M207" s="187" t="s">
        <v>1</v>
      </c>
      <c r="N207" s="188" t="s">
        <v>45</v>
      </c>
      <c r="O207" s="160">
        <v>0</v>
      </c>
      <c r="P207" s="160">
        <f>O207*H207</f>
        <v>0</v>
      </c>
      <c r="Q207" s="160">
        <v>0</v>
      </c>
      <c r="R207" s="160">
        <f>Q207*H207</f>
        <v>0</v>
      </c>
      <c r="S207" s="160">
        <v>0</v>
      </c>
      <c r="T207" s="160">
        <f>S207*H207</f>
        <v>0</v>
      </c>
      <c r="U207" s="161" t="s">
        <v>1</v>
      </c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62" t="s">
        <v>250</v>
      </c>
      <c r="AT207" s="162" t="s">
        <v>240</v>
      </c>
      <c r="AU207" s="162" t="s">
        <v>99</v>
      </c>
      <c r="AY207" s="17" t="s">
        <v>164</v>
      </c>
      <c r="BE207" s="163">
        <f>IF(N207="základní",J207,0)</f>
        <v>215.4</v>
      </c>
      <c r="BF207" s="163">
        <f>IF(N207="snížená",J207,0)</f>
        <v>0</v>
      </c>
      <c r="BG207" s="163">
        <f>IF(N207="zákl. přenesená",J207,0)</f>
        <v>0</v>
      </c>
      <c r="BH207" s="163">
        <f>IF(N207="sníž. přenesená",J207,0)</f>
        <v>0</v>
      </c>
      <c r="BI207" s="163">
        <f>IF(N207="nulová",J207,0)</f>
        <v>0</v>
      </c>
      <c r="BJ207" s="17" t="s">
        <v>87</v>
      </c>
      <c r="BK207" s="163">
        <f>ROUND(I207*H207,2)</f>
        <v>215.4</v>
      </c>
      <c r="BL207" s="17" t="s">
        <v>172</v>
      </c>
      <c r="BM207" s="162" t="s">
        <v>765</v>
      </c>
    </row>
    <row r="208" spans="1:65" s="2" customFormat="1" ht="19.5">
      <c r="A208" s="31"/>
      <c r="B208" s="32"/>
      <c r="C208" s="31"/>
      <c r="D208" s="164" t="s">
        <v>174</v>
      </c>
      <c r="E208" s="31"/>
      <c r="F208" s="165" t="s">
        <v>371</v>
      </c>
      <c r="G208" s="31"/>
      <c r="H208" s="31"/>
      <c r="I208" s="31"/>
      <c r="J208" s="31"/>
      <c r="K208" s="31"/>
      <c r="L208" s="32"/>
      <c r="M208" s="166"/>
      <c r="N208" s="167"/>
      <c r="O208" s="57"/>
      <c r="P208" s="57"/>
      <c r="Q208" s="57"/>
      <c r="R208" s="57"/>
      <c r="S208" s="57"/>
      <c r="T208" s="57"/>
      <c r="U208" s="58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T208" s="17" t="s">
        <v>174</v>
      </c>
      <c r="AU208" s="17" t="s">
        <v>99</v>
      </c>
    </row>
    <row r="209" spans="1:65" s="13" customFormat="1">
      <c r="B209" s="173"/>
      <c r="D209" s="164" t="s">
        <v>243</v>
      </c>
      <c r="E209" s="174" t="s">
        <v>271</v>
      </c>
      <c r="F209" s="175" t="s">
        <v>764</v>
      </c>
      <c r="H209" s="176">
        <v>6</v>
      </c>
      <c r="L209" s="173"/>
      <c r="M209" s="177"/>
      <c r="N209" s="178"/>
      <c r="O209" s="178"/>
      <c r="P209" s="178"/>
      <c r="Q209" s="178"/>
      <c r="R209" s="178"/>
      <c r="S209" s="178"/>
      <c r="T209" s="178"/>
      <c r="U209" s="179"/>
      <c r="AT209" s="174" t="s">
        <v>243</v>
      </c>
      <c r="AU209" s="174" t="s">
        <v>99</v>
      </c>
      <c r="AV209" s="13" t="s">
        <v>89</v>
      </c>
      <c r="AW209" s="13" t="s">
        <v>34</v>
      </c>
      <c r="AX209" s="13" t="s">
        <v>87</v>
      </c>
      <c r="AY209" s="174" t="s">
        <v>164</v>
      </c>
    </row>
    <row r="210" spans="1:65" s="12" customFormat="1" ht="20.85" customHeight="1">
      <c r="B210" s="139"/>
      <c r="D210" s="140" t="s">
        <v>79</v>
      </c>
      <c r="E210" s="149" t="s">
        <v>766</v>
      </c>
      <c r="F210" s="149" t="s">
        <v>767</v>
      </c>
      <c r="J210" s="150">
        <f>BK210</f>
        <v>1491.8100000000002</v>
      </c>
      <c r="L210" s="139"/>
      <c r="M210" s="143"/>
      <c r="N210" s="144"/>
      <c r="O210" s="144"/>
      <c r="P210" s="145">
        <f>SUM(P211:P256)</f>
        <v>0</v>
      </c>
      <c r="Q210" s="144"/>
      <c r="R210" s="145">
        <f>SUM(R211:R256)</f>
        <v>1.7438000000000002E-3</v>
      </c>
      <c r="S210" s="144"/>
      <c r="T210" s="145">
        <f>SUM(T211:T256)</f>
        <v>0</v>
      </c>
      <c r="U210" s="146"/>
      <c r="AR210" s="140" t="s">
        <v>89</v>
      </c>
      <c r="AT210" s="147" t="s">
        <v>79</v>
      </c>
      <c r="AU210" s="147" t="s">
        <v>89</v>
      </c>
      <c r="AY210" s="140" t="s">
        <v>164</v>
      </c>
      <c r="BK210" s="148">
        <f>SUM(BK211:BK256)</f>
        <v>1491.8100000000002</v>
      </c>
    </row>
    <row r="211" spans="1:65" s="2" customFormat="1" ht="24.2" customHeight="1">
      <c r="A211" s="31"/>
      <c r="B211" s="151"/>
      <c r="C211" s="152" t="s">
        <v>278</v>
      </c>
      <c r="D211" s="152" t="s">
        <v>168</v>
      </c>
      <c r="E211" s="153" t="s">
        <v>266</v>
      </c>
      <c r="F211" s="154" t="s">
        <v>267</v>
      </c>
      <c r="G211" s="155" t="s">
        <v>724</v>
      </c>
      <c r="H211" s="156">
        <v>1.7869999999999999</v>
      </c>
      <c r="I211" s="157">
        <v>75.099999999999994</v>
      </c>
      <c r="J211" s="157">
        <f>ROUND(I211*H211,2)</f>
        <v>134.19999999999999</v>
      </c>
      <c r="K211" s="154" t="s">
        <v>1</v>
      </c>
      <c r="L211" s="32"/>
      <c r="M211" s="158" t="s">
        <v>1</v>
      </c>
      <c r="N211" s="159" t="s">
        <v>45</v>
      </c>
      <c r="O211" s="160">
        <v>0</v>
      </c>
      <c r="P211" s="160">
        <f>O211*H211</f>
        <v>0</v>
      </c>
      <c r="Q211" s="160">
        <v>0</v>
      </c>
      <c r="R211" s="160">
        <f>Q211*H211</f>
        <v>0</v>
      </c>
      <c r="S211" s="160">
        <v>0</v>
      </c>
      <c r="T211" s="160">
        <f>S211*H211</f>
        <v>0</v>
      </c>
      <c r="U211" s="161" t="s">
        <v>1</v>
      </c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62" t="s">
        <v>181</v>
      </c>
      <c r="AT211" s="162" t="s">
        <v>168</v>
      </c>
      <c r="AU211" s="162" t="s">
        <v>99</v>
      </c>
      <c r="AY211" s="17" t="s">
        <v>164</v>
      </c>
      <c r="BE211" s="163">
        <f>IF(N211="základní",J211,0)</f>
        <v>134.19999999999999</v>
      </c>
      <c r="BF211" s="163">
        <f>IF(N211="snížená",J211,0)</f>
        <v>0</v>
      </c>
      <c r="BG211" s="163">
        <f>IF(N211="zákl. přenesená",J211,0)</f>
        <v>0</v>
      </c>
      <c r="BH211" s="163">
        <f>IF(N211="sníž. přenesená",J211,0)</f>
        <v>0</v>
      </c>
      <c r="BI211" s="163">
        <f>IF(N211="nulová",J211,0)</f>
        <v>0</v>
      </c>
      <c r="BJ211" s="17" t="s">
        <v>87</v>
      </c>
      <c r="BK211" s="163">
        <f>ROUND(I211*H211,2)</f>
        <v>134.19999999999999</v>
      </c>
      <c r="BL211" s="17" t="s">
        <v>181</v>
      </c>
      <c r="BM211" s="162" t="s">
        <v>768</v>
      </c>
    </row>
    <row r="212" spans="1:65" s="2" customFormat="1">
      <c r="A212" s="31"/>
      <c r="B212" s="32"/>
      <c r="C212" s="31"/>
      <c r="D212" s="164" t="s">
        <v>174</v>
      </c>
      <c r="E212" s="31"/>
      <c r="F212" s="165" t="s">
        <v>267</v>
      </c>
      <c r="G212" s="31"/>
      <c r="H212" s="31"/>
      <c r="I212" s="31"/>
      <c r="J212" s="31"/>
      <c r="K212" s="31"/>
      <c r="L212" s="32"/>
      <c r="M212" s="166"/>
      <c r="N212" s="167"/>
      <c r="O212" s="57"/>
      <c r="P212" s="57"/>
      <c r="Q212" s="57"/>
      <c r="R212" s="57"/>
      <c r="S212" s="57"/>
      <c r="T212" s="57"/>
      <c r="U212" s="58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T212" s="17" t="s">
        <v>174</v>
      </c>
      <c r="AU212" s="17" t="s">
        <v>99</v>
      </c>
    </row>
    <row r="213" spans="1:65" s="13" customFormat="1">
      <c r="B213" s="173"/>
      <c r="D213" s="164" t="s">
        <v>243</v>
      </c>
      <c r="E213" s="174" t="s">
        <v>283</v>
      </c>
      <c r="F213" s="175" t="s">
        <v>769</v>
      </c>
      <c r="H213" s="176">
        <v>0.95099999999999996</v>
      </c>
      <c r="L213" s="173"/>
      <c r="M213" s="177"/>
      <c r="N213" s="178"/>
      <c r="O213" s="178"/>
      <c r="P213" s="178"/>
      <c r="Q213" s="178"/>
      <c r="R213" s="178"/>
      <c r="S213" s="178"/>
      <c r="T213" s="178"/>
      <c r="U213" s="179"/>
      <c r="AT213" s="174" t="s">
        <v>243</v>
      </c>
      <c r="AU213" s="174" t="s">
        <v>99</v>
      </c>
      <c r="AV213" s="13" t="s">
        <v>89</v>
      </c>
      <c r="AW213" s="13" t="s">
        <v>34</v>
      </c>
      <c r="AX213" s="13" t="s">
        <v>80</v>
      </c>
      <c r="AY213" s="174" t="s">
        <v>164</v>
      </c>
    </row>
    <row r="214" spans="1:65" s="13" customFormat="1">
      <c r="B214" s="173"/>
      <c r="D214" s="164" t="s">
        <v>243</v>
      </c>
      <c r="E214" s="174" t="s">
        <v>217</v>
      </c>
      <c r="F214" s="175" t="s">
        <v>770</v>
      </c>
      <c r="H214" s="176">
        <v>0.64100000000000001</v>
      </c>
      <c r="L214" s="173"/>
      <c r="M214" s="177"/>
      <c r="N214" s="178"/>
      <c r="O214" s="178"/>
      <c r="P214" s="178"/>
      <c r="Q214" s="178"/>
      <c r="R214" s="178"/>
      <c r="S214" s="178"/>
      <c r="T214" s="178"/>
      <c r="U214" s="179"/>
      <c r="AT214" s="174" t="s">
        <v>243</v>
      </c>
      <c r="AU214" s="174" t="s">
        <v>99</v>
      </c>
      <c r="AV214" s="13" t="s">
        <v>89</v>
      </c>
      <c r="AW214" s="13" t="s">
        <v>34</v>
      </c>
      <c r="AX214" s="13" t="s">
        <v>80</v>
      </c>
      <c r="AY214" s="174" t="s">
        <v>164</v>
      </c>
    </row>
    <row r="215" spans="1:65" s="13" customFormat="1">
      <c r="B215" s="173"/>
      <c r="D215" s="164" t="s">
        <v>243</v>
      </c>
      <c r="E215" s="174" t="s">
        <v>218</v>
      </c>
      <c r="F215" s="175" t="s">
        <v>771</v>
      </c>
      <c r="H215" s="176">
        <v>0.19500000000000001</v>
      </c>
      <c r="L215" s="173"/>
      <c r="M215" s="177"/>
      <c r="N215" s="178"/>
      <c r="O215" s="178"/>
      <c r="P215" s="178"/>
      <c r="Q215" s="178"/>
      <c r="R215" s="178"/>
      <c r="S215" s="178"/>
      <c r="T215" s="178"/>
      <c r="U215" s="179"/>
      <c r="AT215" s="174" t="s">
        <v>243</v>
      </c>
      <c r="AU215" s="174" t="s">
        <v>99</v>
      </c>
      <c r="AV215" s="13" t="s">
        <v>89</v>
      </c>
      <c r="AW215" s="13" t="s">
        <v>34</v>
      </c>
      <c r="AX215" s="13" t="s">
        <v>80</v>
      </c>
      <c r="AY215" s="174" t="s">
        <v>164</v>
      </c>
    </row>
    <row r="216" spans="1:65" s="13" customFormat="1">
      <c r="B216" s="173"/>
      <c r="D216" s="164" t="s">
        <v>243</v>
      </c>
      <c r="E216" s="174" t="s">
        <v>219</v>
      </c>
      <c r="F216" s="175" t="s">
        <v>596</v>
      </c>
      <c r="H216" s="176">
        <v>1.7869999999999999</v>
      </c>
      <c r="L216" s="173"/>
      <c r="M216" s="177"/>
      <c r="N216" s="178"/>
      <c r="O216" s="178"/>
      <c r="P216" s="178"/>
      <c r="Q216" s="178"/>
      <c r="R216" s="178"/>
      <c r="S216" s="178"/>
      <c r="T216" s="178"/>
      <c r="U216" s="179"/>
      <c r="AT216" s="174" t="s">
        <v>243</v>
      </c>
      <c r="AU216" s="174" t="s">
        <v>99</v>
      </c>
      <c r="AV216" s="13" t="s">
        <v>89</v>
      </c>
      <c r="AW216" s="13" t="s">
        <v>34</v>
      </c>
      <c r="AX216" s="13" t="s">
        <v>87</v>
      </c>
      <c r="AY216" s="174" t="s">
        <v>164</v>
      </c>
    </row>
    <row r="217" spans="1:65" s="2" customFormat="1" ht="16.5" customHeight="1">
      <c r="A217" s="31"/>
      <c r="B217" s="151"/>
      <c r="C217" s="152" t="s">
        <v>286</v>
      </c>
      <c r="D217" s="152" t="s">
        <v>168</v>
      </c>
      <c r="E217" s="153" t="s">
        <v>279</v>
      </c>
      <c r="F217" s="154" t="s">
        <v>280</v>
      </c>
      <c r="G217" s="155" t="s">
        <v>724</v>
      </c>
      <c r="H217" s="156">
        <v>1.7869999999999999</v>
      </c>
      <c r="I217" s="157">
        <v>5.43</v>
      </c>
      <c r="J217" s="157">
        <f>ROUND(I217*H217,2)</f>
        <v>9.6999999999999993</v>
      </c>
      <c r="K217" s="154" t="s">
        <v>1</v>
      </c>
      <c r="L217" s="32"/>
      <c r="M217" s="158" t="s">
        <v>1</v>
      </c>
      <c r="N217" s="159" t="s">
        <v>45</v>
      </c>
      <c r="O217" s="160">
        <v>0</v>
      </c>
      <c r="P217" s="160">
        <f>O217*H217</f>
        <v>0</v>
      </c>
      <c r="Q217" s="160">
        <v>0</v>
      </c>
      <c r="R217" s="160">
        <f>Q217*H217</f>
        <v>0</v>
      </c>
      <c r="S217" s="160">
        <v>0</v>
      </c>
      <c r="T217" s="160">
        <f>S217*H217</f>
        <v>0</v>
      </c>
      <c r="U217" s="161" t="s">
        <v>1</v>
      </c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62" t="s">
        <v>181</v>
      </c>
      <c r="AT217" s="162" t="s">
        <v>168</v>
      </c>
      <c r="AU217" s="162" t="s">
        <v>99</v>
      </c>
      <c r="AY217" s="17" t="s">
        <v>164</v>
      </c>
      <c r="BE217" s="163">
        <f>IF(N217="základní",J217,0)</f>
        <v>9.6999999999999993</v>
      </c>
      <c r="BF217" s="163">
        <f>IF(N217="snížená",J217,0)</f>
        <v>0</v>
      </c>
      <c r="BG217" s="163">
        <f>IF(N217="zákl. přenesená",J217,0)</f>
        <v>0</v>
      </c>
      <c r="BH217" s="163">
        <f>IF(N217="sníž. přenesená",J217,0)</f>
        <v>0</v>
      </c>
      <c r="BI217" s="163">
        <f>IF(N217="nulová",J217,0)</f>
        <v>0</v>
      </c>
      <c r="BJ217" s="17" t="s">
        <v>87</v>
      </c>
      <c r="BK217" s="163">
        <f>ROUND(I217*H217,2)</f>
        <v>9.6999999999999993</v>
      </c>
      <c r="BL217" s="17" t="s">
        <v>181</v>
      </c>
      <c r="BM217" s="162" t="s">
        <v>772</v>
      </c>
    </row>
    <row r="218" spans="1:65" s="2" customFormat="1">
      <c r="A218" s="31"/>
      <c r="B218" s="32"/>
      <c r="C218" s="31"/>
      <c r="D218" s="164" t="s">
        <v>174</v>
      </c>
      <c r="E218" s="31"/>
      <c r="F218" s="165" t="s">
        <v>280</v>
      </c>
      <c r="G218" s="31"/>
      <c r="H218" s="31"/>
      <c r="I218" s="31"/>
      <c r="J218" s="31"/>
      <c r="K218" s="31"/>
      <c r="L218" s="32"/>
      <c r="M218" s="166"/>
      <c r="N218" s="167"/>
      <c r="O218" s="57"/>
      <c r="P218" s="57"/>
      <c r="Q218" s="57"/>
      <c r="R218" s="57"/>
      <c r="S218" s="57"/>
      <c r="T218" s="57"/>
      <c r="U218" s="58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T218" s="17" t="s">
        <v>174</v>
      </c>
      <c r="AU218" s="17" t="s">
        <v>99</v>
      </c>
    </row>
    <row r="219" spans="1:65" s="13" customFormat="1">
      <c r="B219" s="173"/>
      <c r="D219" s="164" t="s">
        <v>243</v>
      </c>
      <c r="E219" s="174" t="s">
        <v>291</v>
      </c>
      <c r="F219" s="175" t="s">
        <v>769</v>
      </c>
      <c r="H219" s="176">
        <v>0.95099999999999996</v>
      </c>
      <c r="L219" s="173"/>
      <c r="M219" s="177"/>
      <c r="N219" s="178"/>
      <c r="O219" s="178"/>
      <c r="P219" s="178"/>
      <c r="Q219" s="178"/>
      <c r="R219" s="178"/>
      <c r="S219" s="178"/>
      <c r="T219" s="178"/>
      <c r="U219" s="179"/>
      <c r="AT219" s="174" t="s">
        <v>243</v>
      </c>
      <c r="AU219" s="174" t="s">
        <v>99</v>
      </c>
      <c r="AV219" s="13" t="s">
        <v>89</v>
      </c>
      <c r="AW219" s="13" t="s">
        <v>34</v>
      </c>
      <c r="AX219" s="13" t="s">
        <v>80</v>
      </c>
      <c r="AY219" s="174" t="s">
        <v>164</v>
      </c>
    </row>
    <row r="220" spans="1:65" s="13" customFormat="1">
      <c r="B220" s="173"/>
      <c r="D220" s="164" t="s">
        <v>243</v>
      </c>
      <c r="E220" s="174" t="s">
        <v>220</v>
      </c>
      <c r="F220" s="175" t="s">
        <v>770</v>
      </c>
      <c r="H220" s="176">
        <v>0.64100000000000001</v>
      </c>
      <c r="L220" s="173"/>
      <c r="M220" s="177"/>
      <c r="N220" s="178"/>
      <c r="O220" s="178"/>
      <c r="P220" s="178"/>
      <c r="Q220" s="178"/>
      <c r="R220" s="178"/>
      <c r="S220" s="178"/>
      <c r="T220" s="178"/>
      <c r="U220" s="179"/>
      <c r="AT220" s="174" t="s">
        <v>243</v>
      </c>
      <c r="AU220" s="174" t="s">
        <v>99</v>
      </c>
      <c r="AV220" s="13" t="s">
        <v>89</v>
      </c>
      <c r="AW220" s="13" t="s">
        <v>34</v>
      </c>
      <c r="AX220" s="13" t="s">
        <v>80</v>
      </c>
      <c r="AY220" s="174" t="s">
        <v>164</v>
      </c>
    </row>
    <row r="221" spans="1:65" s="13" customFormat="1">
      <c r="B221" s="173"/>
      <c r="D221" s="164" t="s">
        <v>243</v>
      </c>
      <c r="E221" s="174" t="s">
        <v>221</v>
      </c>
      <c r="F221" s="175" t="s">
        <v>771</v>
      </c>
      <c r="H221" s="176">
        <v>0.19500000000000001</v>
      </c>
      <c r="L221" s="173"/>
      <c r="M221" s="177"/>
      <c r="N221" s="178"/>
      <c r="O221" s="178"/>
      <c r="P221" s="178"/>
      <c r="Q221" s="178"/>
      <c r="R221" s="178"/>
      <c r="S221" s="178"/>
      <c r="T221" s="178"/>
      <c r="U221" s="179"/>
      <c r="AT221" s="174" t="s">
        <v>243</v>
      </c>
      <c r="AU221" s="174" t="s">
        <v>99</v>
      </c>
      <c r="AV221" s="13" t="s">
        <v>89</v>
      </c>
      <c r="AW221" s="13" t="s">
        <v>34</v>
      </c>
      <c r="AX221" s="13" t="s">
        <v>80</v>
      </c>
      <c r="AY221" s="174" t="s">
        <v>164</v>
      </c>
    </row>
    <row r="222" spans="1:65" s="13" customFormat="1">
      <c r="B222" s="173"/>
      <c r="D222" s="164" t="s">
        <v>243</v>
      </c>
      <c r="E222" s="174" t="s">
        <v>222</v>
      </c>
      <c r="F222" s="175" t="s">
        <v>598</v>
      </c>
      <c r="H222" s="176">
        <v>1.7869999999999999</v>
      </c>
      <c r="L222" s="173"/>
      <c r="M222" s="177"/>
      <c r="N222" s="178"/>
      <c r="O222" s="178"/>
      <c r="P222" s="178"/>
      <c r="Q222" s="178"/>
      <c r="R222" s="178"/>
      <c r="S222" s="178"/>
      <c r="T222" s="178"/>
      <c r="U222" s="179"/>
      <c r="AT222" s="174" t="s">
        <v>243</v>
      </c>
      <c r="AU222" s="174" t="s">
        <v>99</v>
      </c>
      <c r="AV222" s="13" t="s">
        <v>89</v>
      </c>
      <c r="AW222" s="13" t="s">
        <v>34</v>
      </c>
      <c r="AX222" s="13" t="s">
        <v>87</v>
      </c>
      <c r="AY222" s="174" t="s">
        <v>164</v>
      </c>
    </row>
    <row r="223" spans="1:65" s="2" customFormat="1" ht="24.2" customHeight="1">
      <c r="A223" s="31"/>
      <c r="B223" s="151"/>
      <c r="C223" s="152" t="s">
        <v>250</v>
      </c>
      <c r="D223" s="152" t="s">
        <v>168</v>
      </c>
      <c r="E223" s="153" t="s">
        <v>287</v>
      </c>
      <c r="F223" s="154" t="s">
        <v>288</v>
      </c>
      <c r="G223" s="155" t="s">
        <v>268</v>
      </c>
      <c r="H223" s="156">
        <v>1.7869999999999999</v>
      </c>
      <c r="I223" s="157">
        <v>115</v>
      </c>
      <c r="J223" s="157">
        <f>ROUND(I223*H223,2)</f>
        <v>205.51</v>
      </c>
      <c r="K223" s="154" t="s">
        <v>1</v>
      </c>
      <c r="L223" s="32"/>
      <c r="M223" s="158" t="s">
        <v>1</v>
      </c>
      <c r="N223" s="159" t="s">
        <v>45</v>
      </c>
      <c r="O223" s="160">
        <v>0</v>
      </c>
      <c r="P223" s="160">
        <f>O223*H223</f>
        <v>0</v>
      </c>
      <c r="Q223" s="160">
        <v>0</v>
      </c>
      <c r="R223" s="160">
        <f>Q223*H223</f>
        <v>0</v>
      </c>
      <c r="S223" s="160">
        <v>0</v>
      </c>
      <c r="T223" s="160">
        <f>S223*H223</f>
        <v>0</v>
      </c>
      <c r="U223" s="161" t="s">
        <v>1</v>
      </c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62" t="s">
        <v>181</v>
      </c>
      <c r="AT223" s="162" t="s">
        <v>168</v>
      </c>
      <c r="AU223" s="162" t="s">
        <v>99</v>
      </c>
      <c r="AY223" s="17" t="s">
        <v>164</v>
      </c>
      <c r="BE223" s="163">
        <f>IF(N223="základní",J223,0)</f>
        <v>205.51</v>
      </c>
      <c r="BF223" s="163">
        <f>IF(N223="snížená",J223,0)</f>
        <v>0</v>
      </c>
      <c r="BG223" s="163">
        <f>IF(N223="zákl. přenesená",J223,0)</f>
        <v>0</v>
      </c>
      <c r="BH223" s="163">
        <f>IF(N223="sníž. přenesená",J223,0)</f>
        <v>0</v>
      </c>
      <c r="BI223" s="163">
        <f>IF(N223="nulová",J223,0)</f>
        <v>0</v>
      </c>
      <c r="BJ223" s="17" t="s">
        <v>87</v>
      </c>
      <c r="BK223" s="163">
        <f>ROUND(I223*H223,2)</f>
        <v>205.51</v>
      </c>
      <c r="BL223" s="17" t="s">
        <v>181</v>
      </c>
      <c r="BM223" s="162" t="s">
        <v>773</v>
      </c>
    </row>
    <row r="224" spans="1:65" s="2" customFormat="1" ht="19.5">
      <c r="A224" s="31"/>
      <c r="B224" s="32"/>
      <c r="C224" s="31"/>
      <c r="D224" s="164" t="s">
        <v>174</v>
      </c>
      <c r="E224" s="31"/>
      <c r="F224" s="165" t="s">
        <v>290</v>
      </c>
      <c r="G224" s="31"/>
      <c r="H224" s="31"/>
      <c r="I224" s="31"/>
      <c r="J224" s="31"/>
      <c r="K224" s="31"/>
      <c r="L224" s="32"/>
      <c r="M224" s="166"/>
      <c r="N224" s="167"/>
      <c r="O224" s="57"/>
      <c r="P224" s="57"/>
      <c r="Q224" s="57"/>
      <c r="R224" s="57"/>
      <c r="S224" s="57"/>
      <c r="T224" s="57"/>
      <c r="U224" s="58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T224" s="17" t="s">
        <v>174</v>
      </c>
      <c r="AU224" s="17" t="s">
        <v>99</v>
      </c>
    </row>
    <row r="225" spans="1:65" s="13" customFormat="1">
      <c r="B225" s="173"/>
      <c r="D225" s="164" t="s">
        <v>243</v>
      </c>
      <c r="E225" s="174" t="s">
        <v>298</v>
      </c>
      <c r="F225" s="175" t="s">
        <v>769</v>
      </c>
      <c r="H225" s="176">
        <v>0.95099999999999996</v>
      </c>
      <c r="L225" s="173"/>
      <c r="M225" s="177"/>
      <c r="N225" s="178"/>
      <c r="O225" s="178"/>
      <c r="P225" s="178"/>
      <c r="Q225" s="178"/>
      <c r="R225" s="178"/>
      <c r="S225" s="178"/>
      <c r="T225" s="178"/>
      <c r="U225" s="179"/>
      <c r="AT225" s="174" t="s">
        <v>243</v>
      </c>
      <c r="AU225" s="174" t="s">
        <v>99</v>
      </c>
      <c r="AV225" s="13" t="s">
        <v>89</v>
      </c>
      <c r="AW225" s="13" t="s">
        <v>34</v>
      </c>
      <c r="AX225" s="13" t="s">
        <v>80</v>
      </c>
      <c r="AY225" s="174" t="s">
        <v>164</v>
      </c>
    </row>
    <row r="226" spans="1:65" s="13" customFormat="1">
      <c r="B226" s="173"/>
      <c r="D226" s="164" t="s">
        <v>243</v>
      </c>
      <c r="E226" s="174" t="s">
        <v>224</v>
      </c>
      <c r="F226" s="175" t="s">
        <v>770</v>
      </c>
      <c r="H226" s="176">
        <v>0.64100000000000001</v>
      </c>
      <c r="L226" s="173"/>
      <c r="M226" s="177"/>
      <c r="N226" s="178"/>
      <c r="O226" s="178"/>
      <c r="P226" s="178"/>
      <c r="Q226" s="178"/>
      <c r="R226" s="178"/>
      <c r="S226" s="178"/>
      <c r="T226" s="178"/>
      <c r="U226" s="179"/>
      <c r="AT226" s="174" t="s">
        <v>243</v>
      </c>
      <c r="AU226" s="174" t="s">
        <v>99</v>
      </c>
      <c r="AV226" s="13" t="s">
        <v>89</v>
      </c>
      <c r="AW226" s="13" t="s">
        <v>34</v>
      </c>
      <c r="AX226" s="13" t="s">
        <v>80</v>
      </c>
      <c r="AY226" s="174" t="s">
        <v>164</v>
      </c>
    </row>
    <row r="227" spans="1:65" s="13" customFormat="1">
      <c r="B227" s="173"/>
      <c r="D227" s="164" t="s">
        <v>243</v>
      </c>
      <c r="E227" s="174" t="s">
        <v>226</v>
      </c>
      <c r="F227" s="175" t="s">
        <v>771</v>
      </c>
      <c r="H227" s="176">
        <v>0.19500000000000001</v>
      </c>
      <c r="L227" s="173"/>
      <c r="M227" s="177"/>
      <c r="N227" s="178"/>
      <c r="O227" s="178"/>
      <c r="P227" s="178"/>
      <c r="Q227" s="178"/>
      <c r="R227" s="178"/>
      <c r="S227" s="178"/>
      <c r="T227" s="178"/>
      <c r="U227" s="179"/>
      <c r="AT227" s="174" t="s">
        <v>243</v>
      </c>
      <c r="AU227" s="174" t="s">
        <v>99</v>
      </c>
      <c r="AV227" s="13" t="s">
        <v>89</v>
      </c>
      <c r="AW227" s="13" t="s">
        <v>34</v>
      </c>
      <c r="AX227" s="13" t="s">
        <v>80</v>
      </c>
      <c r="AY227" s="174" t="s">
        <v>164</v>
      </c>
    </row>
    <row r="228" spans="1:65" s="13" customFormat="1">
      <c r="B228" s="173"/>
      <c r="D228" s="164" t="s">
        <v>243</v>
      </c>
      <c r="E228" s="174" t="s">
        <v>228</v>
      </c>
      <c r="F228" s="175" t="s">
        <v>774</v>
      </c>
      <c r="H228" s="176">
        <v>1.7869999999999999</v>
      </c>
      <c r="L228" s="173"/>
      <c r="M228" s="177"/>
      <c r="N228" s="178"/>
      <c r="O228" s="178"/>
      <c r="P228" s="178"/>
      <c r="Q228" s="178"/>
      <c r="R228" s="178"/>
      <c r="S228" s="178"/>
      <c r="T228" s="178"/>
      <c r="U228" s="179"/>
      <c r="AT228" s="174" t="s">
        <v>243</v>
      </c>
      <c r="AU228" s="174" t="s">
        <v>99</v>
      </c>
      <c r="AV228" s="13" t="s">
        <v>89</v>
      </c>
      <c r="AW228" s="13" t="s">
        <v>34</v>
      </c>
      <c r="AX228" s="13" t="s">
        <v>87</v>
      </c>
      <c r="AY228" s="174" t="s">
        <v>164</v>
      </c>
    </row>
    <row r="229" spans="1:65" s="2" customFormat="1" ht="24.2" customHeight="1">
      <c r="A229" s="31"/>
      <c r="B229" s="151"/>
      <c r="C229" s="152" t="s">
        <v>301</v>
      </c>
      <c r="D229" s="152" t="s">
        <v>168</v>
      </c>
      <c r="E229" s="153" t="s">
        <v>294</v>
      </c>
      <c r="F229" s="154" t="s">
        <v>295</v>
      </c>
      <c r="G229" s="155" t="s">
        <v>268</v>
      </c>
      <c r="H229" s="156">
        <v>1.7869999999999999</v>
      </c>
      <c r="I229" s="157">
        <v>106</v>
      </c>
      <c r="J229" s="157">
        <f>ROUND(I229*H229,2)</f>
        <v>189.42</v>
      </c>
      <c r="K229" s="154" t="s">
        <v>1</v>
      </c>
      <c r="L229" s="32"/>
      <c r="M229" s="158" t="s">
        <v>1</v>
      </c>
      <c r="N229" s="159" t="s">
        <v>45</v>
      </c>
      <c r="O229" s="160">
        <v>0</v>
      </c>
      <c r="P229" s="160">
        <f>O229*H229</f>
        <v>0</v>
      </c>
      <c r="Q229" s="160">
        <v>0</v>
      </c>
      <c r="R229" s="160">
        <f>Q229*H229</f>
        <v>0</v>
      </c>
      <c r="S229" s="160">
        <v>0</v>
      </c>
      <c r="T229" s="160">
        <f>S229*H229</f>
        <v>0</v>
      </c>
      <c r="U229" s="161" t="s">
        <v>1</v>
      </c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62" t="s">
        <v>181</v>
      </c>
      <c r="AT229" s="162" t="s">
        <v>168</v>
      </c>
      <c r="AU229" s="162" t="s">
        <v>99</v>
      </c>
      <c r="AY229" s="17" t="s">
        <v>164</v>
      </c>
      <c r="BE229" s="163">
        <f>IF(N229="základní",J229,0)</f>
        <v>189.42</v>
      </c>
      <c r="BF229" s="163">
        <f>IF(N229="snížená",J229,0)</f>
        <v>0</v>
      </c>
      <c r="BG229" s="163">
        <f>IF(N229="zákl. přenesená",J229,0)</f>
        <v>0</v>
      </c>
      <c r="BH229" s="163">
        <f>IF(N229="sníž. přenesená",J229,0)</f>
        <v>0</v>
      </c>
      <c r="BI229" s="163">
        <f>IF(N229="nulová",J229,0)</f>
        <v>0</v>
      </c>
      <c r="BJ229" s="17" t="s">
        <v>87</v>
      </c>
      <c r="BK229" s="163">
        <f>ROUND(I229*H229,2)</f>
        <v>189.42</v>
      </c>
      <c r="BL229" s="17" t="s">
        <v>181</v>
      </c>
      <c r="BM229" s="162" t="s">
        <v>775</v>
      </c>
    </row>
    <row r="230" spans="1:65" s="2" customFormat="1" ht="19.5">
      <c r="A230" s="31"/>
      <c r="B230" s="32"/>
      <c r="C230" s="31"/>
      <c r="D230" s="164" t="s">
        <v>174</v>
      </c>
      <c r="E230" s="31"/>
      <c r="F230" s="165" t="s">
        <v>297</v>
      </c>
      <c r="G230" s="31"/>
      <c r="H230" s="31"/>
      <c r="I230" s="31"/>
      <c r="J230" s="31"/>
      <c r="K230" s="31"/>
      <c r="L230" s="32"/>
      <c r="M230" s="166"/>
      <c r="N230" s="167"/>
      <c r="O230" s="57"/>
      <c r="P230" s="57"/>
      <c r="Q230" s="57"/>
      <c r="R230" s="57"/>
      <c r="S230" s="57"/>
      <c r="T230" s="57"/>
      <c r="U230" s="58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T230" s="17" t="s">
        <v>174</v>
      </c>
      <c r="AU230" s="17" t="s">
        <v>99</v>
      </c>
    </row>
    <row r="231" spans="1:65" s="13" customFormat="1">
      <c r="B231" s="173"/>
      <c r="D231" s="164" t="s">
        <v>243</v>
      </c>
      <c r="E231" s="174" t="s">
        <v>383</v>
      </c>
      <c r="F231" s="175" t="s">
        <v>769</v>
      </c>
      <c r="H231" s="176">
        <v>0.95099999999999996</v>
      </c>
      <c r="L231" s="173"/>
      <c r="M231" s="177"/>
      <c r="N231" s="178"/>
      <c r="O231" s="178"/>
      <c r="P231" s="178"/>
      <c r="Q231" s="178"/>
      <c r="R231" s="178"/>
      <c r="S231" s="178"/>
      <c r="T231" s="178"/>
      <c r="U231" s="179"/>
      <c r="AT231" s="174" t="s">
        <v>243</v>
      </c>
      <c r="AU231" s="174" t="s">
        <v>99</v>
      </c>
      <c r="AV231" s="13" t="s">
        <v>89</v>
      </c>
      <c r="AW231" s="13" t="s">
        <v>34</v>
      </c>
      <c r="AX231" s="13" t="s">
        <v>80</v>
      </c>
      <c r="AY231" s="174" t="s">
        <v>164</v>
      </c>
    </row>
    <row r="232" spans="1:65" s="13" customFormat="1">
      <c r="B232" s="173"/>
      <c r="D232" s="164" t="s">
        <v>243</v>
      </c>
      <c r="E232" s="174" t="s">
        <v>337</v>
      </c>
      <c r="F232" s="175" t="s">
        <v>770</v>
      </c>
      <c r="H232" s="176">
        <v>0.64100000000000001</v>
      </c>
      <c r="L232" s="173"/>
      <c r="M232" s="177"/>
      <c r="N232" s="178"/>
      <c r="O232" s="178"/>
      <c r="P232" s="178"/>
      <c r="Q232" s="178"/>
      <c r="R232" s="178"/>
      <c r="S232" s="178"/>
      <c r="T232" s="178"/>
      <c r="U232" s="179"/>
      <c r="AT232" s="174" t="s">
        <v>243</v>
      </c>
      <c r="AU232" s="174" t="s">
        <v>99</v>
      </c>
      <c r="AV232" s="13" t="s">
        <v>89</v>
      </c>
      <c r="AW232" s="13" t="s">
        <v>34</v>
      </c>
      <c r="AX232" s="13" t="s">
        <v>80</v>
      </c>
      <c r="AY232" s="174" t="s">
        <v>164</v>
      </c>
    </row>
    <row r="233" spans="1:65" s="13" customFormat="1">
      <c r="B233" s="173"/>
      <c r="D233" s="164" t="s">
        <v>243</v>
      </c>
      <c r="E233" s="174" t="s">
        <v>339</v>
      </c>
      <c r="F233" s="175" t="s">
        <v>771</v>
      </c>
      <c r="H233" s="176">
        <v>0.19500000000000001</v>
      </c>
      <c r="L233" s="173"/>
      <c r="M233" s="177"/>
      <c r="N233" s="178"/>
      <c r="O233" s="178"/>
      <c r="P233" s="178"/>
      <c r="Q233" s="178"/>
      <c r="R233" s="178"/>
      <c r="S233" s="178"/>
      <c r="T233" s="178"/>
      <c r="U233" s="179"/>
      <c r="AT233" s="174" t="s">
        <v>243</v>
      </c>
      <c r="AU233" s="174" t="s">
        <v>99</v>
      </c>
      <c r="AV233" s="13" t="s">
        <v>89</v>
      </c>
      <c r="AW233" s="13" t="s">
        <v>34</v>
      </c>
      <c r="AX233" s="13" t="s">
        <v>80</v>
      </c>
      <c r="AY233" s="174" t="s">
        <v>164</v>
      </c>
    </row>
    <row r="234" spans="1:65" s="13" customFormat="1">
      <c r="B234" s="173"/>
      <c r="D234" s="164" t="s">
        <v>243</v>
      </c>
      <c r="E234" s="174" t="s">
        <v>387</v>
      </c>
      <c r="F234" s="175" t="s">
        <v>388</v>
      </c>
      <c r="H234" s="176">
        <v>1.7869999999999999</v>
      </c>
      <c r="L234" s="173"/>
      <c r="M234" s="177"/>
      <c r="N234" s="178"/>
      <c r="O234" s="178"/>
      <c r="P234" s="178"/>
      <c r="Q234" s="178"/>
      <c r="R234" s="178"/>
      <c r="S234" s="178"/>
      <c r="T234" s="178"/>
      <c r="U234" s="179"/>
      <c r="AT234" s="174" t="s">
        <v>243</v>
      </c>
      <c r="AU234" s="174" t="s">
        <v>99</v>
      </c>
      <c r="AV234" s="13" t="s">
        <v>89</v>
      </c>
      <c r="AW234" s="13" t="s">
        <v>34</v>
      </c>
      <c r="AX234" s="13" t="s">
        <v>87</v>
      </c>
      <c r="AY234" s="174" t="s">
        <v>164</v>
      </c>
    </row>
    <row r="235" spans="1:65" s="2" customFormat="1" ht="24.2" customHeight="1">
      <c r="A235" s="31"/>
      <c r="B235" s="151"/>
      <c r="C235" s="180" t="s">
        <v>306</v>
      </c>
      <c r="D235" s="180" t="s">
        <v>240</v>
      </c>
      <c r="E235" s="181" t="s">
        <v>302</v>
      </c>
      <c r="F235" s="182" t="s">
        <v>303</v>
      </c>
      <c r="G235" s="183" t="s">
        <v>304</v>
      </c>
      <c r="H235" s="184">
        <v>0.53300000000000003</v>
      </c>
      <c r="I235" s="185">
        <v>534</v>
      </c>
      <c r="J235" s="185">
        <f>ROUND(I235*H235,2)</f>
        <v>284.62</v>
      </c>
      <c r="K235" s="182" t="s">
        <v>1</v>
      </c>
      <c r="L235" s="186"/>
      <c r="M235" s="187" t="s">
        <v>1</v>
      </c>
      <c r="N235" s="188" t="s">
        <v>45</v>
      </c>
      <c r="O235" s="160">
        <v>0</v>
      </c>
      <c r="P235" s="160">
        <f>O235*H235</f>
        <v>0</v>
      </c>
      <c r="Q235" s="160">
        <v>1E-3</v>
      </c>
      <c r="R235" s="160">
        <f>Q235*H235</f>
        <v>5.3300000000000005E-4</v>
      </c>
      <c r="S235" s="160">
        <v>0</v>
      </c>
      <c r="T235" s="160">
        <f>S235*H235</f>
        <v>0</v>
      </c>
      <c r="U235" s="161" t="s">
        <v>1</v>
      </c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62" t="s">
        <v>739</v>
      </c>
      <c r="AT235" s="162" t="s">
        <v>240</v>
      </c>
      <c r="AU235" s="162" t="s">
        <v>99</v>
      </c>
      <c r="AY235" s="17" t="s">
        <v>164</v>
      </c>
      <c r="BE235" s="163">
        <f>IF(N235="základní",J235,0)</f>
        <v>284.62</v>
      </c>
      <c r="BF235" s="163">
        <f>IF(N235="snížená",J235,0)</f>
        <v>0</v>
      </c>
      <c r="BG235" s="163">
        <f>IF(N235="zákl. přenesená",J235,0)</f>
        <v>0</v>
      </c>
      <c r="BH235" s="163">
        <f>IF(N235="sníž. přenesená",J235,0)</f>
        <v>0</v>
      </c>
      <c r="BI235" s="163">
        <f>IF(N235="nulová",J235,0)</f>
        <v>0</v>
      </c>
      <c r="BJ235" s="17" t="s">
        <v>87</v>
      </c>
      <c r="BK235" s="163">
        <f>ROUND(I235*H235,2)</f>
        <v>284.62</v>
      </c>
      <c r="BL235" s="17" t="s">
        <v>181</v>
      </c>
      <c r="BM235" s="162" t="s">
        <v>776</v>
      </c>
    </row>
    <row r="236" spans="1:65" s="2" customFormat="1">
      <c r="A236" s="31"/>
      <c r="B236" s="32"/>
      <c r="C236" s="31"/>
      <c r="D236" s="164" t="s">
        <v>174</v>
      </c>
      <c r="E236" s="31"/>
      <c r="F236" s="165" t="s">
        <v>303</v>
      </c>
      <c r="G236" s="31"/>
      <c r="H236" s="31"/>
      <c r="I236" s="31"/>
      <c r="J236" s="31"/>
      <c r="K236" s="31"/>
      <c r="L236" s="32"/>
      <c r="M236" s="166"/>
      <c r="N236" s="167"/>
      <c r="O236" s="57"/>
      <c r="P236" s="57"/>
      <c r="Q236" s="57"/>
      <c r="R236" s="57"/>
      <c r="S236" s="57"/>
      <c r="T236" s="57"/>
      <c r="U236" s="58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T236" s="17" t="s">
        <v>174</v>
      </c>
      <c r="AU236" s="17" t="s">
        <v>99</v>
      </c>
    </row>
    <row r="237" spans="1:65" s="2" customFormat="1" ht="24.2" customHeight="1">
      <c r="A237" s="31"/>
      <c r="B237" s="151"/>
      <c r="C237" s="152" t="s">
        <v>315</v>
      </c>
      <c r="D237" s="152" t="s">
        <v>168</v>
      </c>
      <c r="E237" s="153" t="s">
        <v>307</v>
      </c>
      <c r="F237" s="154" t="s">
        <v>308</v>
      </c>
      <c r="G237" s="155" t="s">
        <v>268</v>
      </c>
      <c r="H237" s="156">
        <v>1.69</v>
      </c>
      <c r="I237" s="157">
        <v>96.1</v>
      </c>
      <c r="J237" s="157">
        <f>ROUND(I237*H237,2)</f>
        <v>162.41</v>
      </c>
      <c r="K237" s="154" t="s">
        <v>1</v>
      </c>
      <c r="L237" s="32"/>
      <c r="M237" s="158" t="s">
        <v>1</v>
      </c>
      <c r="N237" s="159" t="s">
        <v>45</v>
      </c>
      <c r="O237" s="160">
        <v>0</v>
      </c>
      <c r="P237" s="160">
        <f>O237*H237</f>
        <v>0</v>
      </c>
      <c r="Q237" s="160">
        <v>0</v>
      </c>
      <c r="R237" s="160">
        <f>Q237*H237</f>
        <v>0</v>
      </c>
      <c r="S237" s="160">
        <v>0</v>
      </c>
      <c r="T237" s="160">
        <f>S237*H237</f>
        <v>0</v>
      </c>
      <c r="U237" s="161" t="s">
        <v>1</v>
      </c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62" t="s">
        <v>181</v>
      </c>
      <c r="AT237" s="162" t="s">
        <v>168</v>
      </c>
      <c r="AU237" s="162" t="s">
        <v>99</v>
      </c>
      <c r="AY237" s="17" t="s">
        <v>164</v>
      </c>
      <c r="BE237" s="163">
        <f>IF(N237="základní",J237,0)</f>
        <v>162.41</v>
      </c>
      <c r="BF237" s="163">
        <f>IF(N237="snížená",J237,0)</f>
        <v>0</v>
      </c>
      <c r="BG237" s="163">
        <f>IF(N237="zákl. přenesená",J237,0)</f>
        <v>0</v>
      </c>
      <c r="BH237" s="163">
        <f>IF(N237="sníž. přenesená",J237,0)</f>
        <v>0</v>
      </c>
      <c r="BI237" s="163">
        <f>IF(N237="nulová",J237,0)</f>
        <v>0</v>
      </c>
      <c r="BJ237" s="17" t="s">
        <v>87</v>
      </c>
      <c r="BK237" s="163">
        <f>ROUND(I237*H237,2)</f>
        <v>162.41</v>
      </c>
      <c r="BL237" s="17" t="s">
        <v>181</v>
      </c>
      <c r="BM237" s="162" t="s">
        <v>777</v>
      </c>
    </row>
    <row r="238" spans="1:65" s="2" customFormat="1" ht="19.5">
      <c r="A238" s="31"/>
      <c r="B238" s="32"/>
      <c r="C238" s="31"/>
      <c r="D238" s="164" t="s">
        <v>174</v>
      </c>
      <c r="E238" s="31"/>
      <c r="F238" s="165" t="s">
        <v>310</v>
      </c>
      <c r="G238" s="31"/>
      <c r="H238" s="31"/>
      <c r="I238" s="31"/>
      <c r="J238" s="31"/>
      <c r="K238" s="31"/>
      <c r="L238" s="32"/>
      <c r="M238" s="166"/>
      <c r="N238" s="167"/>
      <c r="O238" s="57"/>
      <c r="P238" s="57"/>
      <c r="Q238" s="57"/>
      <c r="R238" s="57"/>
      <c r="S238" s="57"/>
      <c r="T238" s="57"/>
      <c r="U238" s="58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T238" s="17" t="s">
        <v>174</v>
      </c>
      <c r="AU238" s="17" t="s">
        <v>99</v>
      </c>
    </row>
    <row r="239" spans="1:65" s="13" customFormat="1">
      <c r="B239" s="173"/>
      <c r="D239" s="164" t="s">
        <v>243</v>
      </c>
      <c r="E239" s="174" t="s">
        <v>319</v>
      </c>
      <c r="F239" s="175" t="s">
        <v>769</v>
      </c>
      <c r="H239" s="176">
        <v>0.95099999999999996</v>
      </c>
      <c r="L239" s="173"/>
      <c r="M239" s="177"/>
      <c r="N239" s="178"/>
      <c r="O239" s="178"/>
      <c r="P239" s="178"/>
      <c r="Q239" s="178"/>
      <c r="R239" s="178"/>
      <c r="S239" s="178"/>
      <c r="T239" s="178"/>
      <c r="U239" s="179"/>
      <c r="AT239" s="174" t="s">
        <v>243</v>
      </c>
      <c r="AU239" s="174" t="s">
        <v>99</v>
      </c>
      <c r="AV239" s="13" t="s">
        <v>89</v>
      </c>
      <c r="AW239" s="13" t="s">
        <v>34</v>
      </c>
      <c r="AX239" s="13" t="s">
        <v>80</v>
      </c>
      <c r="AY239" s="174" t="s">
        <v>164</v>
      </c>
    </row>
    <row r="240" spans="1:65" s="13" customFormat="1">
      <c r="B240" s="173"/>
      <c r="D240" s="164" t="s">
        <v>243</v>
      </c>
      <c r="E240" s="174" t="s">
        <v>321</v>
      </c>
      <c r="F240" s="175" t="s">
        <v>770</v>
      </c>
      <c r="H240" s="176">
        <v>0.64100000000000001</v>
      </c>
      <c r="L240" s="173"/>
      <c r="M240" s="177"/>
      <c r="N240" s="178"/>
      <c r="O240" s="178"/>
      <c r="P240" s="178"/>
      <c r="Q240" s="178"/>
      <c r="R240" s="178"/>
      <c r="S240" s="178"/>
      <c r="T240" s="178"/>
      <c r="U240" s="179"/>
      <c r="AT240" s="174" t="s">
        <v>243</v>
      </c>
      <c r="AU240" s="174" t="s">
        <v>99</v>
      </c>
      <c r="AV240" s="13" t="s">
        <v>89</v>
      </c>
      <c r="AW240" s="13" t="s">
        <v>34</v>
      </c>
      <c r="AX240" s="13" t="s">
        <v>80</v>
      </c>
      <c r="AY240" s="174" t="s">
        <v>164</v>
      </c>
    </row>
    <row r="241" spans="1:65" s="13" customFormat="1">
      <c r="B241" s="173"/>
      <c r="D241" s="164" t="s">
        <v>243</v>
      </c>
      <c r="E241" s="174" t="s">
        <v>341</v>
      </c>
      <c r="F241" s="175" t="s">
        <v>778</v>
      </c>
      <c r="H241" s="176">
        <v>9.8000000000000004E-2</v>
      </c>
      <c r="L241" s="173"/>
      <c r="M241" s="177"/>
      <c r="N241" s="178"/>
      <c r="O241" s="178"/>
      <c r="P241" s="178"/>
      <c r="Q241" s="178"/>
      <c r="R241" s="178"/>
      <c r="S241" s="178"/>
      <c r="T241" s="178"/>
      <c r="U241" s="179"/>
      <c r="AT241" s="174" t="s">
        <v>243</v>
      </c>
      <c r="AU241" s="174" t="s">
        <v>99</v>
      </c>
      <c r="AV241" s="13" t="s">
        <v>89</v>
      </c>
      <c r="AW241" s="13" t="s">
        <v>34</v>
      </c>
      <c r="AX241" s="13" t="s">
        <v>80</v>
      </c>
      <c r="AY241" s="174" t="s">
        <v>164</v>
      </c>
    </row>
    <row r="242" spans="1:65" s="13" customFormat="1">
      <c r="B242" s="173"/>
      <c r="D242" s="164" t="s">
        <v>243</v>
      </c>
      <c r="E242" s="174" t="s">
        <v>392</v>
      </c>
      <c r="F242" s="175" t="s">
        <v>393</v>
      </c>
      <c r="H242" s="176">
        <v>1.69</v>
      </c>
      <c r="L242" s="173"/>
      <c r="M242" s="177"/>
      <c r="N242" s="178"/>
      <c r="O242" s="178"/>
      <c r="P242" s="178"/>
      <c r="Q242" s="178"/>
      <c r="R242" s="178"/>
      <c r="S242" s="178"/>
      <c r="T242" s="178"/>
      <c r="U242" s="179"/>
      <c r="AT242" s="174" t="s">
        <v>243</v>
      </c>
      <c r="AU242" s="174" t="s">
        <v>99</v>
      </c>
      <c r="AV242" s="13" t="s">
        <v>89</v>
      </c>
      <c r="AW242" s="13" t="s">
        <v>34</v>
      </c>
      <c r="AX242" s="13" t="s">
        <v>87</v>
      </c>
      <c r="AY242" s="174" t="s">
        <v>164</v>
      </c>
    </row>
    <row r="243" spans="1:65" s="2" customFormat="1" ht="24.2" customHeight="1">
      <c r="A243" s="31"/>
      <c r="B243" s="151"/>
      <c r="C243" s="180" t="s">
        <v>323</v>
      </c>
      <c r="D243" s="180" t="s">
        <v>240</v>
      </c>
      <c r="E243" s="181" t="s">
        <v>316</v>
      </c>
      <c r="F243" s="182" t="s">
        <v>317</v>
      </c>
      <c r="G243" s="183" t="s">
        <v>304</v>
      </c>
      <c r="H243" s="184">
        <v>0.504</v>
      </c>
      <c r="I243" s="185">
        <v>289</v>
      </c>
      <c r="J243" s="185">
        <f>ROUND(I243*H243,2)</f>
        <v>145.66</v>
      </c>
      <c r="K243" s="182" t="s">
        <v>1</v>
      </c>
      <c r="L243" s="186"/>
      <c r="M243" s="187" t="s">
        <v>1</v>
      </c>
      <c r="N243" s="188" t="s">
        <v>45</v>
      </c>
      <c r="O243" s="160">
        <v>0</v>
      </c>
      <c r="P243" s="160">
        <f>O243*H243</f>
        <v>0</v>
      </c>
      <c r="Q243" s="160">
        <v>1E-3</v>
      </c>
      <c r="R243" s="160">
        <f>Q243*H243</f>
        <v>5.04E-4</v>
      </c>
      <c r="S243" s="160">
        <v>0</v>
      </c>
      <c r="T243" s="160">
        <f>S243*H243</f>
        <v>0</v>
      </c>
      <c r="U243" s="161" t="s">
        <v>1</v>
      </c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62" t="s">
        <v>739</v>
      </c>
      <c r="AT243" s="162" t="s">
        <v>240</v>
      </c>
      <c r="AU243" s="162" t="s">
        <v>99</v>
      </c>
      <c r="AY243" s="17" t="s">
        <v>164</v>
      </c>
      <c r="BE243" s="163">
        <f>IF(N243="základní",J243,0)</f>
        <v>145.66</v>
      </c>
      <c r="BF243" s="163">
        <f>IF(N243="snížená",J243,0)</f>
        <v>0</v>
      </c>
      <c r="BG243" s="163">
        <f>IF(N243="zákl. přenesená",J243,0)</f>
        <v>0</v>
      </c>
      <c r="BH243" s="163">
        <f>IF(N243="sníž. přenesená",J243,0)</f>
        <v>0</v>
      </c>
      <c r="BI243" s="163">
        <f>IF(N243="nulová",J243,0)</f>
        <v>0</v>
      </c>
      <c r="BJ243" s="17" t="s">
        <v>87</v>
      </c>
      <c r="BK243" s="163">
        <f>ROUND(I243*H243,2)</f>
        <v>145.66</v>
      </c>
      <c r="BL243" s="17" t="s">
        <v>181</v>
      </c>
      <c r="BM243" s="162" t="s">
        <v>779</v>
      </c>
    </row>
    <row r="244" spans="1:65" s="2" customFormat="1" ht="19.5">
      <c r="A244" s="31"/>
      <c r="B244" s="32"/>
      <c r="C244" s="31"/>
      <c r="D244" s="164" t="s">
        <v>174</v>
      </c>
      <c r="E244" s="31"/>
      <c r="F244" s="165" t="s">
        <v>317</v>
      </c>
      <c r="G244" s="31"/>
      <c r="H244" s="31"/>
      <c r="I244" s="31"/>
      <c r="J244" s="31"/>
      <c r="K244" s="31"/>
      <c r="L244" s="32"/>
      <c r="M244" s="166"/>
      <c r="N244" s="167"/>
      <c r="O244" s="57"/>
      <c r="P244" s="57"/>
      <c r="Q244" s="57"/>
      <c r="R244" s="57"/>
      <c r="S244" s="57"/>
      <c r="T244" s="57"/>
      <c r="U244" s="58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T244" s="17" t="s">
        <v>174</v>
      </c>
      <c r="AU244" s="17" t="s">
        <v>99</v>
      </c>
    </row>
    <row r="245" spans="1:65" s="13" customFormat="1">
      <c r="B245" s="173"/>
      <c r="D245" s="164" t="s">
        <v>243</v>
      </c>
      <c r="E245" s="174" t="s">
        <v>328</v>
      </c>
      <c r="F245" s="175" t="s">
        <v>780</v>
      </c>
      <c r="H245" s="176">
        <v>0.504</v>
      </c>
      <c r="L245" s="173"/>
      <c r="M245" s="177"/>
      <c r="N245" s="178"/>
      <c r="O245" s="178"/>
      <c r="P245" s="178"/>
      <c r="Q245" s="178"/>
      <c r="R245" s="178"/>
      <c r="S245" s="178"/>
      <c r="T245" s="178"/>
      <c r="U245" s="179"/>
      <c r="AT245" s="174" t="s">
        <v>243</v>
      </c>
      <c r="AU245" s="174" t="s">
        <v>99</v>
      </c>
      <c r="AV245" s="13" t="s">
        <v>89</v>
      </c>
      <c r="AW245" s="13" t="s">
        <v>34</v>
      </c>
      <c r="AX245" s="13" t="s">
        <v>80</v>
      </c>
      <c r="AY245" s="174" t="s">
        <v>164</v>
      </c>
    </row>
    <row r="246" spans="1:65" s="13" customFormat="1">
      <c r="B246" s="173"/>
      <c r="D246" s="164" t="s">
        <v>243</v>
      </c>
      <c r="E246" s="174" t="s">
        <v>233</v>
      </c>
      <c r="F246" s="175" t="s">
        <v>606</v>
      </c>
      <c r="H246" s="176">
        <v>0.504</v>
      </c>
      <c r="L246" s="173"/>
      <c r="M246" s="177"/>
      <c r="N246" s="178"/>
      <c r="O246" s="178"/>
      <c r="P246" s="178"/>
      <c r="Q246" s="178"/>
      <c r="R246" s="178"/>
      <c r="S246" s="178"/>
      <c r="T246" s="178"/>
      <c r="U246" s="179"/>
      <c r="AT246" s="174" t="s">
        <v>243</v>
      </c>
      <c r="AU246" s="174" t="s">
        <v>99</v>
      </c>
      <c r="AV246" s="13" t="s">
        <v>89</v>
      </c>
      <c r="AW246" s="13" t="s">
        <v>34</v>
      </c>
      <c r="AX246" s="13" t="s">
        <v>87</v>
      </c>
      <c r="AY246" s="174" t="s">
        <v>164</v>
      </c>
    </row>
    <row r="247" spans="1:65" s="2" customFormat="1" ht="24.2" customHeight="1">
      <c r="A247" s="31"/>
      <c r="B247" s="151"/>
      <c r="C247" s="152" t="s">
        <v>331</v>
      </c>
      <c r="D247" s="152" t="s">
        <v>168</v>
      </c>
      <c r="E247" s="153" t="s">
        <v>324</v>
      </c>
      <c r="F247" s="154" t="s">
        <v>325</v>
      </c>
      <c r="G247" s="155" t="s">
        <v>268</v>
      </c>
      <c r="H247" s="156">
        <v>1.69</v>
      </c>
      <c r="I247" s="157">
        <v>127</v>
      </c>
      <c r="J247" s="157">
        <f>ROUND(I247*H247,2)</f>
        <v>214.63</v>
      </c>
      <c r="K247" s="154" t="s">
        <v>1</v>
      </c>
      <c r="L247" s="32"/>
      <c r="M247" s="158" t="s">
        <v>1</v>
      </c>
      <c r="N247" s="159" t="s">
        <v>45</v>
      </c>
      <c r="O247" s="160">
        <v>0</v>
      </c>
      <c r="P247" s="160">
        <f>O247*H247</f>
        <v>0</v>
      </c>
      <c r="Q247" s="160">
        <v>1.2E-4</v>
      </c>
      <c r="R247" s="160">
        <f>Q247*H247</f>
        <v>2.028E-4</v>
      </c>
      <c r="S247" s="160">
        <v>0</v>
      </c>
      <c r="T247" s="160">
        <f>S247*H247</f>
        <v>0</v>
      </c>
      <c r="U247" s="161" t="s">
        <v>1</v>
      </c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62" t="s">
        <v>181</v>
      </c>
      <c r="AT247" s="162" t="s">
        <v>168</v>
      </c>
      <c r="AU247" s="162" t="s">
        <v>99</v>
      </c>
      <c r="AY247" s="17" t="s">
        <v>164</v>
      </c>
      <c r="BE247" s="163">
        <f>IF(N247="základní",J247,0)</f>
        <v>214.63</v>
      </c>
      <c r="BF247" s="163">
        <f>IF(N247="snížená",J247,0)</f>
        <v>0</v>
      </c>
      <c r="BG247" s="163">
        <f>IF(N247="zákl. přenesená",J247,0)</f>
        <v>0</v>
      </c>
      <c r="BH247" s="163">
        <f>IF(N247="sníž. přenesená",J247,0)</f>
        <v>0</v>
      </c>
      <c r="BI247" s="163">
        <f>IF(N247="nulová",J247,0)</f>
        <v>0</v>
      </c>
      <c r="BJ247" s="17" t="s">
        <v>87</v>
      </c>
      <c r="BK247" s="163">
        <f>ROUND(I247*H247,2)</f>
        <v>214.63</v>
      </c>
      <c r="BL247" s="17" t="s">
        <v>181</v>
      </c>
      <c r="BM247" s="162" t="s">
        <v>781</v>
      </c>
    </row>
    <row r="248" spans="1:65" s="2" customFormat="1" ht="19.5">
      <c r="A248" s="31"/>
      <c r="B248" s="32"/>
      <c r="C248" s="31"/>
      <c r="D248" s="164" t="s">
        <v>174</v>
      </c>
      <c r="E248" s="31"/>
      <c r="F248" s="165" t="s">
        <v>327</v>
      </c>
      <c r="G248" s="31"/>
      <c r="H248" s="31"/>
      <c r="I248" s="31"/>
      <c r="J248" s="31"/>
      <c r="K248" s="31"/>
      <c r="L248" s="32"/>
      <c r="M248" s="166"/>
      <c r="N248" s="167"/>
      <c r="O248" s="57"/>
      <c r="P248" s="57"/>
      <c r="Q248" s="57"/>
      <c r="R248" s="57"/>
      <c r="S248" s="57"/>
      <c r="T248" s="57"/>
      <c r="U248" s="58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T248" s="17" t="s">
        <v>174</v>
      </c>
      <c r="AU248" s="17" t="s">
        <v>99</v>
      </c>
    </row>
    <row r="249" spans="1:65" s="13" customFormat="1">
      <c r="B249" s="173"/>
      <c r="D249" s="164" t="s">
        <v>243</v>
      </c>
      <c r="E249" s="174" t="s">
        <v>334</v>
      </c>
      <c r="F249" s="175" t="s">
        <v>769</v>
      </c>
      <c r="H249" s="176">
        <v>0.95099999999999996</v>
      </c>
      <c r="L249" s="173"/>
      <c r="M249" s="177"/>
      <c r="N249" s="178"/>
      <c r="O249" s="178"/>
      <c r="P249" s="178"/>
      <c r="Q249" s="178"/>
      <c r="R249" s="178"/>
      <c r="S249" s="178"/>
      <c r="T249" s="178"/>
      <c r="U249" s="179"/>
      <c r="AT249" s="174" t="s">
        <v>243</v>
      </c>
      <c r="AU249" s="174" t="s">
        <v>99</v>
      </c>
      <c r="AV249" s="13" t="s">
        <v>89</v>
      </c>
      <c r="AW249" s="13" t="s">
        <v>34</v>
      </c>
      <c r="AX249" s="13" t="s">
        <v>80</v>
      </c>
      <c r="AY249" s="174" t="s">
        <v>164</v>
      </c>
    </row>
    <row r="250" spans="1:65" s="13" customFormat="1">
      <c r="B250" s="173"/>
      <c r="D250" s="164" t="s">
        <v>243</v>
      </c>
      <c r="E250" s="174" t="s">
        <v>335</v>
      </c>
      <c r="F250" s="175" t="s">
        <v>770</v>
      </c>
      <c r="H250" s="176">
        <v>0.64100000000000001</v>
      </c>
      <c r="L250" s="173"/>
      <c r="M250" s="177"/>
      <c r="N250" s="178"/>
      <c r="O250" s="178"/>
      <c r="P250" s="178"/>
      <c r="Q250" s="178"/>
      <c r="R250" s="178"/>
      <c r="S250" s="178"/>
      <c r="T250" s="178"/>
      <c r="U250" s="179"/>
      <c r="AT250" s="174" t="s">
        <v>243</v>
      </c>
      <c r="AU250" s="174" t="s">
        <v>99</v>
      </c>
      <c r="AV250" s="13" t="s">
        <v>89</v>
      </c>
      <c r="AW250" s="13" t="s">
        <v>34</v>
      </c>
      <c r="AX250" s="13" t="s">
        <v>80</v>
      </c>
      <c r="AY250" s="174" t="s">
        <v>164</v>
      </c>
    </row>
    <row r="251" spans="1:65" s="13" customFormat="1">
      <c r="B251" s="173"/>
      <c r="D251" s="164" t="s">
        <v>243</v>
      </c>
      <c r="E251" s="174" t="s">
        <v>710</v>
      </c>
      <c r="F251" s="175" t="s">
        <v>778</v>
      </c>
      <c r="H251" s="176">
        <v>9.8000000000000004E-2</v>
      </c>
      <c r="L251" s="173"/>
      <c r="M251" s="177"/>
      <c r="N251" s="178"/>
      <c r="O251" s="178"/>
      <c r="P251" s="178"/>
      <c r="Q251" s="178"/>
      <c r="R251" s="178"/>
      <c r="S251" s="178"/>
      <c r="T251" s="178"/>
      <c r="U251" s="179"/>
      <c r="AT251" s="174" t="s">
        <v>243</v>
      </c>
      <c r="AU251" s="174" t="s">
        <v>99</v>
      </c>
      <c r="AV251" s="13" t="s">
        <v>89</v>
      </c>
      <c r="AW251" s="13" t="s">
        <v>34</v>
      </c>
      <c r="AX251" s="13" t="s">
        <v>80</v>
      </c>
      <c r="AY251" s="174" t="s">
        <v>164</v>
      </c>
    </row>
    <row r="252" spans="1:65" s="13" customFormat="1">
      <c r="B252" s="173"/>
      <c r="D252" s="164" t="s">
        <v>243</v>
      </c>
      <c r="E252" s="174" t="s">
        <v>782</v>
      </c>
      <c r="F252" s="175" t="s">
        <v>783</v>
      </c>
      <c r="H252" s="176">
        <v>1.69</v>
      </c>
      <c r="L252" s="173"/>
      <c r="M252" s="177"/>
      <c r="N252" s="178"/>
      <c r="O252" s="178"/>
      <c r="P252" s="178"/>
      <c r="Q252" s="178"/>
      <c r="R252" s="178"/>
      <c r="S252" s="178"/>
      <c r="T252" s="178"/>
      <c r="U252" s="179"/>
      <c r="AT252" s="174" t="s">
        <v>243</v>
      </c>
      <c r="AU252" s="174" t="s">
        <v>99</v>
      </c>
      <c r="AV252" s="13" t="s">
        <v>89</v>
      </c>
      <c r="AW252" s="13" t="s">
        <v>34</v>
      </c>
      <c r="AX252" s="13" t="s">
        <v>87</v>
      </c>
      <c r="AY252" s="174" t="s">
        <v>164</v>
      </c>
    </row>
    <row r="253" spans="1:65" s="2" customFormat="1" ht="24.2" customHeight="1">
      <c r="A253" s="31"/>
      <c r="B253" s="151"/>
      <c r="C253" s="180" t="s">
        <v>402</v>
      </c>
      <c r="D253" s="180" t="s">
        <v>240</v>
      </c>
      <c r="E253" s="181" t="s">
        <v>316</v>
      </c>
      <c r="F253" s="182" t="s">
        <v>317</v>
      </c>
      <c r="G253" s="183" t="s">
        <v>304</v>
      </c>
      <c r="H253" s="184">
        <v>0.504</v>
      </c>
      <c r="I253" s="185">
        <v>289</v>
      </c>
      <c r="J253" s="185">
        <f>ROUND(I253*H253,2)</f>
        <v>145.66</v>
      </c>
      <c r="K253" s="182" t="s">
        <v>1</v>
      </c>
      <c r="L253" s="186"/>
      <c r="M253" s="187" t="s">
        <v>1</v>
      </c>
      <c r="N253" s="188" t="s">
        <v>45</v>
      </c>
      <c r="O253" s="160">
        <v>0</v>
      </c>
      <c r="P253" s="160">
        <f>O253*H253</f>
        <v>0</v>
      </c>
      <c r="Q253" s="160">
        <v>1E-3</v>
      </c>
      <c r="R253" s="160">
        <f>Q253*H253</f>
        <v>5.04E-4</v>
      </c>
      <c r="S253" s="160">
        <v>0</v>
      </c>
      <c r="T253" s="160">
        <f>S253*H253</f>
        <v>0</v>
      </c>
      <c r="U253" s="161" t="s">
        <v>1</v>
      </c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62" t="s">
        <v>739</v>
      </c>
      <c r="AT253" s="162" t="s">
        <v>240</v>
      </c>
      <c r="AU253" s="162" t="s">
        <v>99</v>
      </c>
      <c r="AY253" s="17" t="s">
        <v>164</v>
      </c>
      <c r="BE253" s="163">
        <f>IF(N253="základní",J253,0)</f>
        <v>145.66</v>
      </c>
      <c r="BF253" s="163">
        <f>IF(N253="snížená",J253,0)</f>
        <v>0</v>
      </c>
      <c r="BG253" s="163">
        <f>IF(N253="zákl. přenesená",J253,0)</f>
        <v>0</v>
      </c>
      <c r="BH253" s="163">
        <f>IF(N253="sníž. přenesená",J253,0)</f>
        <v>0</v>
      </c>
      <c r="BI253" s="163">
        <f>IF(N253="nulová",J253,0)</f>
        <v>0</v>
      </c>
      <c r="BJ253" s="17" t="s">
        <v>87</v>
      </c>
      <c r="BK253" s="163">
        <f>ROUND(I253*H253,2)</f>
        <v>145.66</v>
      </c>
      <c r="BL253" s="17" t="s">
        <v>181</v>
      </c>
      <c r="BM253" s="162" t="s">
        <v>784</v>
      </c>
    </row>
    <row r="254" spans="1:65" s="2" customFormat="1" ht="19.5">
      <c r="A254" s="31"/>
      <c r="B254" s="32"/>
      <c r="C254" s="31"/>
      <c r="D254" s="164" t="s">
        <v>174</v>
      </c>
      <c r="E254" s="31"/>
      <c r="F254" s="165" t="s">
        <v>317</v>
      </c>
      <c r="G254" s="31"/>
      <c r="H254" s="31"/>
      <c r="I254" s="31"/>
      <c r="J254" s="31"/>
      <c r="K254" s="31"/>
      <c r="L254" s="32"/>
      <c r="M254" s="166"/>
      <c r="N254" s="167"/>
      <c r="O254" s="57"/>
      <c r="P254" s="57"/>
      <c r="Q254" s="57"/>
      <c r="R254" s="57"/>
      <c r="S254" s="57"/>
      <c r="T254" s="57"/>
      <c r="U254" s="58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T254" s="17" t="s">
        <v>174</v>
      </c>
      <c r="AU254" s="17" t="s">
        <v>99</v>
      </c>
    </row>
    <row r="255" spans="1:65" s="13" customFormat="1">
      <c r="B255" s="173"/>
      <c r="D255" s="164" t="s">
        <v>243</v>
      </c>
      <c r="E255" s="174" t="s">
        <v>398</v>
      </c>
      <c r="F255" s="175" t="s">
        <v>780</v>
      </c>
      <c r="H255" s="176">
        <v>0.504</v>
      </c>
      <c r="L255" s="173"/>
      <c r="M255" s="177"/>
      <c r="N255" s="178"/>
      <c r="O255" s="178"/>
      <c r="P255" s="178"/>
      <c r="Q255" s="178"/>
      <c r="R255" s="178"/>
      <c r="S255" s="178"/>
      <c r="T255" s="178"/>
      <c r="U255" s="179"/>
      <c r="AT255" s="174" t="s">
        <v>243</v>
      </c>
      <c r="AU255" s="174" t="s">
        <v>99</v>
      </c>
      <c r="AV255" s="13" t="s">
        <v>89</v>
      </c>
      <c r="AW255" s="13" t="s">
        <v>34</v>
      </c>
      <c r="AX255" s="13" t="s">
        <v>80</v>
      </c>
      <c r="AY255" s="174" t="s">
        <v>164</v>
      </c>
    </row>
    <row r="256" spans="1:65" s="13" customFormat="1">
      <c r="B256" s="173"/>
      <c r="D256" s="164" t="s">
        <v>243</v>
      </c>
      <c r="E256" s="174" t="s">
        <v>342</v>
      </c>
      <c r="F256" s="175" t="s">
        <v>565</v>
      </c>
      <c r="H256" s="176">
        <v>0.504</v>
      </c>
      <c r="L256" s="173"/>
      <c r="M256" s="189"/>
      <c r="N256" s="190"/>
      <c r="O256" s="190"/>
      <c r="P256" s="190"/>
      <c r="Q256" s="190"/>
      <c r="R256" s="190"/>
      <c r="S256" s="190"/>
      <c r="T256" s="190"/>
      <c r="U256" s="191"/>
      <c r="AT256" s="174" t="s">
        <v>243</v>
      </c>
      <c r="AU256" s="174" t="s">
        <v>99</v>
      </c>
      <c r="AV256" s="13" t="s">
        <v>89</v>
      </c>
      <c r="AW256" s="13" t="s">
        <v>34</v>
      </c>
      <c r="AX256" s="13" t="s">
        <v>87</v>
      </c>
      <c r="AY256" s="174" t="s">
        <v>164</v>
      </c>
    </row>
    <row r="257" spans="1:31" s="2" customFormat="1" ht="6.95" customHeight="1">
      <c r="A257" s="31"/>
      <c r="B257" s="46"/>
      <c r="C257" s="47"/>
      <c r="D257" s="47"/>
      <c r="E257" s="47"/>
      <c r="F257" s="47"/>
      <c r="G257" s="47"/>
      <c r="H257" s="47"/>
      <c r="I257" s="47"/>
      <c r="J257" s="47"/>
      <c r="K257" s="47"/>
      <c r="L257" s="32"/>
      <c r="M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</row>
  </sheetData>
  <autoFilter ref="C133:K256"/>
  <mergeCells count="14">
    <mergeCell ref="E124:H124"/>
    <mergeCell ref="E122:H122"/>
    <mergeCell ref="E126:H126"/>
    <mergeCell ref="L2:V2"/>
    <mergeCell ref="E85:H85"/>
    <mergeCell ref="E89:H89"/>
    <mergeCell ref="E87:H87"/>
    <mergeCell ref="E91:H91"/>
    <mergeCell ref="E120:H120"/>
    <mergeCell ref="E7:H7"/>
    <mergeCell ref="E11:H11"/>
    <mergeCell ref="E9:H9"/>
    <mergeCell ref="E13:H13"/>
    <mergeCell ref="E31:H31"/>
  </mergeCells>
  <printOptions horizontalCentered="1"/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rowBreaks count="2" manualBreakCount="2">
    <brk id="178" min="2" max="10" man="1"/>
    <brk id="236" min="2" max="10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79"/>
  <sheetViews>
    <sheetView showGridLines="0" view="pageBreakPreview" zoomScale="60" workbookViewId="0">
      <selection activeCell="G21" sqref="G21:K21"/>
    </sheetView>
  </sheetViews>
  <sheetFormatPr defaultRowHeight="11.2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8"/>
      <c r="C3" s="19"/>
      <c r="D3" s="19"/>
      <c r="E3" s="19"/>
      <c r="F3" s="19"/>
      <c r="G3" s="19"/>
      <c r="H3" s="20"/>
    </row>
    <row r="4" spans="1:8" s="1" customFormat="1" ht="24.95" customHeight="1">
      <c r="B4" s="20"/>
      <c r="C4" s="21" t="s">
        <v>785</v>
      </c>
      <c r="H4" s="20"/>
    </row>
    <row r="5" spans="1:8" s="1" customFormat="1" ht="12" customHeight="1">
      <c r="B5" s="20"/>
      <c r="C5" s="23" t="s">
        <v>12</v>
      </c>
      <c r="D5" s="345" t="s">
        <v>13</v>
      </c>
      <c r="E5" s="343"/>
      <c r="F5" s="343"/>
      <c r="H5" s="20"/>
    </row>
    <row r="6" spans="1:8" s="1" customFormat="1" ht="36.950000000000003" customHeight="1">
      <c r="B6" s="20"/>
      <c r="C6" s="25" t="s">
        <v>14</v>
      </c>
      <c r="D6" s="344" t="s">
        <v>15</v>
      </c>
      <c r="E6" s="343"/>
      <c r="F6" s="343"/>
      <c r="H6" s="20"/>
    </row>
    <row r="7" spans="1:8" s="1" customFormat="1" ht="16.5" customHeight="1">
      <c r="B7" s="20"/>
      <c r="C7" s="26" t="s">
        <v>20</v>
      </c>
      <c r="D7" s="54">
        <f>'Rekapitulace stavby'!AN8</f>
        <v>45173</v>
      </c>
      <c r="H7" s="20"/>
    </row>
    <row r="8" spans="1:8" s="2" customFormat="1" ht="10.9" customHeight="1">
      <c r="A8" s="31"/>
      <c r="B8" s="32"/>
      <c r="C8" s="31"/>
      <c r="D8" s="31"/>
      <c r="E8" s="31"/>
      <c r="F8" s="31"/>
      <c r="G8" s="31"/>
      <c r="H8" s="32"/>
    </row>
    <row r="9" spans="1:8" s="11" customFormat="1" ht="29.25" customHeight="1">
      <c r="A9" s="130"/>
      <c r="B9" s="131"/>
      <c r="C9" s="132" t="s">
        <v>61</v>
      </c>
      <c r="D9" s="133" t="s">
        <v>62</v>
      </c>
      <c r="E9" s="133" t="s">
        <v>150</v>
      </c>
      <c r="F9" s="134" t="s">
        <v>786</v>
      </c>
      <c r="G9" s="130"/>
      <c r="H9" s="131"/>
    </row>
    <row r="10" spans="1:8" s="2" customFormat="1" ht="26.45" customHeight="1">
      <c r="A10" s="31"/>
      <c r="B10" s="32"/>
      <c r="C10" s="205" t="s">
        <v>787</v>
      </c>
      <c r="D10" s="205" t="s">
        <v>98</v>
      </c>
      <c r="E10" s="31"/>
      <c r="F10" s="31"/>
      <c r="G10" s="31"/>
      <c r="H10" s="32"/>
    </row>
    <row r="11" spans="1:8" s="2" customFormat="1" ht="16.899999999999999" customHeight="1">
      <c r="A11" s="31"/>
      <c r="B11" s="32"/>
      <c r="C11" s="206" t="s">
        <v>244</v>
      </c>
      <c r="D11" s="207" t="s">
        <v>244</v>
      </c>
      <c r="E11" s="208" t="s">
        <v>1</v>
      </c>
      <c r="F11" s="209">
        <v>6.2</v>
      </c>
      <c r="G11" s="31"/>
      <c r="H11" s="32"/>
    </row>
    <row r="12" spans="1:8" s="2" customFormat="1" ht="16.899999999999999" customHeight="1">
      <c r="A12" s="31"/>
      <c r="B12" s="32"/>
      <c r="C12" s="210" t="s">
        <v>244</v>
      </c>
      <c r="D12" s="210" t="s">
        <v>245</v>
      </c>
      <c r="E12" s="17" t="s">
        <v>1</v>
      </c>
      <c r="F12" s="211">
        <v>6.2</v>
      </c>
      <c r="G12" s="31"/>
      <c r="H12" s="32"/>
    </row>
    <row r="13" spans="1:8" s="2" customFormat="1" ht="16.899999999999999" customHeight="1">
      <c r="A13" s="31"/>
      <c r="B13" s="32"/>
      <c r="C13" s="212" t="s">
        <v>788</v>
      </c>
      <c r="D13" s="31"/>
      <c r="E13" s="31"/>
      <c r="F13" s="31"/>
      <c r="G13" s="31"/>
      <c r="H13" s="32"/>
    </row>
    <row r="14" spans="1:8" s="2" customFormat="1" ht="16.899999999999999" customHeight="1">
      <c r="A14" s="31"/>
      <c r="B14" s="32"/>
      <c r="C14" s="210" t="s">
        <v>238</v>
      </c>
      <c r="D14" s="210" t="s">
        <v>239</v>
      </c>
      <c r="E14" s="17" t="s">
        <v>240</v>
      </c>
      <c r="F14" s="211">
        <v>6.2</v>
      </c>
      <c r="G14" s="31"/>
      <c r="H14" s="32"/>
    </row>
    <row r="15" spans="1:8" s="2" customFormat="1" ht="16.899999999999999" customHeight="1">
      <c r="A15" s="31"/>
      <c r="B15" s="32"/>
      <c r="C15" s="206" t="s">
        <v>311</v>
      </c>
      <c r="D15" s="207" t="s">
        <v>311</v>
      </c>
      <c r="E15" s="208" t="s">
        <v>1</v>
      </c>
      <c r="F15" s="209">
        <v>1.081</v>
      </c>
      <c r="G15" s="31"/>
      <c r="H15" s="32"/>
    </row>
    <row r="16" spans="1:8" s="2" customFormat="1" ht="16.899999999999999" customHeight="1">
      <c r="A16" s="31"/>
      <c r="B16" s="32"/>
      <c r="C16" s="210" t="s">
        <v>311</v>
      </c>
      <c r="D16" s="210" t="s">
        <v>272</v>
      </c>
      <c r="E16" s="17" t="s">
        <v>1</v>
      </c>
      <c r="F16" s="211">
        <v>1.081</v>
      </c>
      <c r="G16" s="31"/>
      <c r="H16" s="32"/>
    </row>
    <row r="17" spans="1:8" s="2" customFormat="1" ht="16.899999999999999" customHeight="1">
      <c r="A17" s="31"/>
      <c r="B17" s="32"/>
      <c r="C17" s="212" t="s">
        <v>788</v>
      </c>
      <c r="D17" s="31"/>
      <c r="E17" s="31"/>
      <c r="F17" s="31"/>
      <c r="G17" s="31"/>
      <c r="H17" s="32"/>
    </row>
    <row r="18" spans="1:8" s="2" customFormat="1" ht="16.899999999999999" customHeight="1">
      <c r="A18" s="31"/>
      <c r="B18" s="32"/>
      <c r="C18" s="210" t="s">
        <v>307</v>
      </c>
      <c r="D18" s="210" t="s">
        <v>308</v>
      </c>
      <c r="E18" s="17" t="s">
        <v>268</v>
      </c>
      <c r="F18" s="211">
        <v>4.3040000000000003</v>
      </c>
      <c r="G18" s="31"/>
      <c r="H18" s="32"/>
    </row>
    <row r="19" spans="1:8" s="2" customFormat="1" ht="16.899999999999999" customHeight="1">
      <c r="A19" s="31"/>
      <c r="B19" s="32"/>
      <c r="C19" s="206" t="s">
        <v>319</v>
      </c>
      <c r="D19" s="207" t="s">
        <v>319</v>
      </c>
      <c r="E19" s="208" t="s">
        <v>1</v>
      </c>
      <c r="F19" s="209">
        <v>1.2849999999999999</v>
      </c>
      <c r="G19" s="31"/>
      <c r="H19" s="32"/>
    </row>
    <row r="20" spans="1:8" s="2" customFormat="1" ht="16.899999999999999" customHeight="1">
      <c r="A20" s="31"/>
      <c r="B20" s="32"/>
      <c r="C20" s="210" t="s">
        <v>319</v>
      </c>
      <c r="D20" s="210" t="s">
        <v>320</v>
      </c>
      <c r="E20" s="17" t="s">
        <v>1</v>
      </c>
      <c r="F20" s="211">
        <v>1.2849999999999999</v>
      </c>
      <c r="G20" s="31"/>
      <c r="H20" s="32"/>
    </row>
    <row r="21" spans="1:8" s="2" customFormat="1" ht="16.899999999999999" customHeight="1">
      <c r="A21" s="31"/>
      <c r="B21" s="32"/>
      <c r="C21" s="212" t="s">
        <v>788</v>
      </c>
      <c r="D21" s="31"/>
      <c r="E21" s="31"/>
      <c r="F21" s="31"/>
      <c r="G21" s="31"/>
      <c r="H21" s="32"/>
    </row>
    <row r="22" spans="1:8" s="2" customFormat="1" ht="16.899999999999999" customHeight="1">
      <c r="A22" s="31"/>
      <c r="B22" s="32"/>
      <c r="C22" s="210" t="s">
        <v>316</v>
      </c>
      <c r="D22" s="210" t="s">
        <v>317</v>
      </c>
      <c r="E22" s="17" t="s">
        <v>304</v>
      </c>
      <c r="F22" s="211">
        <v>1.2849999999999999</v>
      </c>
      <c r="G22" s="31"/>
      <c r="H22" s="32"/>
    </row>
    <row r="23" spans="1:8" s="2" customFormat="1" ht="16.899999999999999" customHeight="1">
      <c r="A23" s="31"/>
      <c r="B23" s="32"/>
      <c r="C23" s="206" t="s">
        <v>328</v>
      </c>
      <c r="D23" s="207" t="s">
        <v>328</v>
      </c>
      <c r="E23" s="208" t="s">
        <v>1</v>
      </c>
      <c r="F23" s="209">
        <v>1.081</v>
      </c>
      <c r="G23" s="31"/>
      <c r="H23" s="32"/>
    </row>
    <row r="24" spans="1:8" s="2" customFormat="1" ht="16.899999999999999" customHeight="1">
      <c r="A24" s="31"/>
      <c r="B24" s="32"/>
      <c r="C24" s="210" t="s">
        <v>328</v>
      </c>
      <c r="D24" s="210" t="s">
        <v>272</v>
      </c>
      <c r="E24" s="17" t="s">
        <v>1</v>
      </c>
      <c r="F24" s="211">
        <v>1.081</v>
      </c>
      <c r="G24" s="31"/>
      <c r="H24" s="32"/>
    </row>
    <row r="25" spans="1:8" s="2" customFormat="1" ht="16.899999999999999" customHeight="1">
      <c r="A25" s="31"/>
      <c r="B25" s="32"/>
      <c r="C25" s="212" t="s">
        <v>788</v>
      </c>
      <c r="D25" s="31"/>
      <c r="E25" s="31"/>
      <c r="F25" s="31"/>
      <c r="G25" s="31"/>
      <c r="H25" s="32"/>
    </row>
    <row r="26" spans="1:8" s="2" customFormat="1" ht="16.899999999999999" customHeight="1">
      <c r="A26" s="31"/>
      <c r="B26" s="32"/>
      <c r="C26" s="210" t="s">
        <v>324</v>
      </c>
      <c r="D26" s="210" t="s">
        <v>325</v>
      </c>
      <c r="E26" s="17" t="s">
        <v>268</v>
      </c>
      <c r="F26" s="211">
        <v>4.3040000000000003</v>
      </c>
      <c r="G26" s="31"/>
      <c r="H26" s="32"/>
    </row>
    <row r="27" spans="1:8" s="2" customFormat="1" ht="16.899999999999999" customHeight="1">
      <c r="A27" s="31"/>
      <c r="B27" s="32"/>
      <c r="C27" s="206" t="s">
        <v>334</v>
      </c>
      <c r="D27" s="207" t="s">
        <v>334</v>
      </c>
      <c r="E27" s="208" t="s">
        <v>1</v>
      </c>
      <c r="F27" s="209">
        <v>1.2849999999999999</v>
      </c>
      <c r="G27" s="31"/>
      <c r="H27" s="32"/>
    </row>
    <row r="28" spans="1:8" s="2" customFormat="1" ht="16.899999999999999" customHeight="1">
      <c r="A28" s="31"/>
      <c r="B28" s="32"/>
      <c r="C28" s="210" t="s">
        <v>334</v>
      </c>
      <c r="D28" s="210" t="s">
        <v>320</v>
      </c>
      <c r="E28" s="17" t="s">
        <v>1</v>
      </c>
      <c r="F28" s="211">
        <v>1.2849999999999999</v>
      </c>
      <c r="G28" s="31"/>
      <c r="H28" s="32"/>
    </row>
    <row r="29" spans="1:8" s="2" customFormat="1" ht="16.899999999999999" customHeight="1">
      <c r="A29" s="31"/>
      <c r="B29" s="32"/>
      <c r="C29" s="212" t="s">
        <v>788</v>
      </c>
      <c r="D29" s="31"/>
      <c r="E29" s="31"/>
      <c r="F29" s="31"/>
      <c r="G29" s="31"/>
      <c r="H29" s="32"/>
    </row>
    <row r="30" spans="1:8" s="2" customFormat="1" ht="16.899999999999999" customHeight="1">
      <c r="A30" s="31"/>
      <c r="B30" s="32"/>
      <c r="C30" s="210" t="s">
        <v>332</v>
      </c>
      <c r="D30" s="210" t="s">
        <v>317</v>
      </c>
      <c r="E30" s="17" t="s">
        <v>304</v>
      </c>
      <c r="F30" s="211">
        <v>1.2849999999999999</v>
      </c>
      <c r="G30" s="31"/>
      <c r="H30" s="32"/>
    </row>
    <row r="31" spans="1:8" s="2" customFormat="1" ht="16.899999999999999" customHeight="1">
      <c r="A31" s="31"/>
      <c r="B31" s="32"/>
      <c r="C31" s="206" t="s">
        <v>259</v>
      </c>
      <c r="D31" s="207" t="s">
        <v>259</v>
      </c>
      <c r="E31" s="208" t="s">
        <v>1</v>
      </c>
      <c r="F31" s="209">
        <v>4.9000000000000004</v>
      </c>
      <c r="G31" s="31"/>
      <c r="H31" s="32"/>
    </row>
    <row r="32" spans="1:8" s="2" customFormat="1" ht="16.899999999999999" customHeight="1">
      <c r="A32" s="31"/>
      <c r="B32" s="32"/>
      <c r="C32" s="210" t="s">
        <v>259</v>
      </c>
      <c r="D32" s="210" t="s">
        <v>260</v>
      </c>
      <c r="E32" s="17" t="s">
        <v>1</v>
      </c>
      <c r="F32" s="211">
        <v>4.9000000000000004</v>
      </c>
      <c r="G32" s="31"/>
      <c r="H32" s="32"/>
    </row>
    <row r="33" spans="1:8" s="2" customFormat="1" ht="16.899999999999999" customHeight="1">
      <c r="A33" s="31"/>
      <c r="B33" s="32"/>
      <c r="C33" s="212" t="s">
        <v>788</v>
      </c>
      <c r="D33" s="31"/>
      <c r="E33" s="31"/>
      <c r="F33" s="31"/>
      <c r="G33" s="31"/>
      <c r="H33" s="32"/>
    </row>
    <row r="34" spans="1:8" s="2" customFormat="1" ht="16.899999999999999" customHeight="1">
      <c r="A34" s="31"/>
      <c r="B34" s="32"/>
      <c r="C34" s="210" t="s">
        <v>256</v>
      </c>
      <c r="D34" s="210" t="s">
        <v>257</v>
      </c>
      <c r="E34" s="17" t="s">
        <v>240</v>
      </c>
      <c r="F34" s="211">
        <v>4.9000000000000004</v>
      </c>
      <c r="G34" s="31"/>
      <c r="H34" s="32"/>
    </row>
    <row r="35" spans="1:8" s="2" customFormat="1" ht="16.899999999999999" customHeight="1">
      <c r="A35" s="31"/>
      <c r="B35" s="32"/>
      <c r="C35" s="206" t="s">
        <v>271</v>
      </c>
      <c r="D35" s="207" t="s">
        <v>271</v>
      </c>
      <c r="E35" s="208" t="s">
        <v>1</v>
      </c>
      <c r="F35" s="209">
        <v>1.081</v>
      </c>
      <c r="G35" s="31"/>
      <c r="H35" s="32"/>
    </row>
    <row r="36" spans="1:8" s="2" customFormat="1" ht="16.899999999999999" customHeight="1">
      <c r="A36" s="31"/>
      <c r="B36" s="32"/>
      <c r="C36" s="210" t="s">
        <v>271</v>
      </c>
      <c r="D36" s="210" t="s">
        <v>272</v>
      </c>
      <c r="E36" s="17" t="s">
        <v>1</v>
      </c>
      <c r="F36" s="211">
        <v>1.081</v>
      </c>
      <c r="G36" s="31"/>
      <c r="H36" s="32"/>
    </row>
    <row r="37" spans="1:8" s="2" customFormat="1" ht="16.899999999999999" customHeight="1">
      <c r="A37" s="31"/>
      <c r="B37" s="32"/>
      <c r="C37" s="212" t="s">
        <v>788</v>
      </c>
      <c r="D37" s="31"/>
      <c r="E37" s="31"/>
      <c r="F37" s="31"/>
      <c r="G37" s="31"/>
      <c r="H37" s="32"/>
    </row>
    <row r="38" spans="1:8" s="2" customFormat="1" ht="16.899999999999999" customHeight="1">
      <c r="A38" s="31"/>
      <c r="B38" s="32"/>
      <c r="C38" s="210" t="s">
        <v>266</v>
      </c>
      <c r="D38" s="210" t="s">
        <v>267</v>
      </c>
      <c r="E38" s="17" t="s">
        <v>268</v>
      </c>
      <c r="F38" s="211">
        <v>5.016</v>
      </c>
      <c r="G38" s="31"/>
      <c r="H38" s="32"/>
    </row>
    <row r="39" spans="1:8" s="2" customFormat="1" ht="16.899999999999999" customHeight="1">
      <c r="A39" s="31"/>
      <c r="B39" s="32"/>
      <c r="C39" s="206" t="s">
        <v>283</v>
      </c>
      <c r="D39" s="207" t="s">
        <v>283</v>
      </c>
      <c r="E39" s="208" t="s">
        <v>1</v>
      </c>
      <c r="F39" s="209">
        <v>1.081</v>
      </c>
      <c r="G39" s="31"/>
      <c r="H39" s="32"/>
    </row>
    <row r="40" spans="1:8" s="2" customFormat="1" ht="16.899999999999999" customHeight="1">
      <c r="A40" s="31"/>
      <c r="B40" s="32"/>
      <c r="C40" s="210" t="s">
        <v>283</v>
      </c>
      <c r="D40" s="210" t="s">
        <v>272</v>
      </c>
      <c r="E40" s="17" t="s">
        <v>1</v>
      </c>
      <c r="F40" s="211">
        <v>1.081</v>
      </c>
      <c r="G40" s="31"/>
      <c r="H40" s="32"/>
    </row>
    <row r="41" spans="1:8" s="2" customFormat="1" ht="16.899999999999999" customHeight="1">
      <c r="A41" s="31"/>
      <c r="B41" s="32"/>
      <c r="C41" s="212" t="s">
        <v>788</v>
      </c>
      <c r="D41" s="31"/>
      <c r="E41" s="31"/>
      <c r="F41" s="31"/>
      <c r="G41" s="31"/>
      <c r="H41" s="32"/>
    </row>
    <row r="42" spans="1:8" s="2" customFormat="1" ht="16.899999999999999" customHeight="1">
      <c r="A42" s="31"/>
      <c r="B42" s="32"/>
      <c r="C42" s="210" t="s">
        <v>279</v>
      </c>
      <c r="D42" s="210" t="s">
        <v>280</v>
      </c>
      <c r="E42" s="17" t="s">
        <v>268</v>
      </c>
      <c r="F42" s="211">
        <v>5.016</v>
      </c>
      <c r="G42" s="31"/>
      <c r="H42" s="32"/>
    </row>
    <row r="43" spans="1:8" s="2" customFormat="1" ht="16.899999999999999" customHeight="1">
      <c r="A43" s="31"/>
      <c r="B43" s="32"/>
      <c r="C43" s="206" t="s">
        <v>291</v>
      </c>
      <c r="D43" s="207" t="s">
        <v>291</v>
      </c>
      <c r="E43" s="208" t="s">
        <v>1</v>
      </c>
      <c r="F43" s="209">
        <v>1.081</v>
      </c>
      <c r="G43" s="31"/>
      <c r="H43" s="32"/>
    </row>
    <row r="44" spans="1:8" s="2" customFormat="1" ht="16.899999999999999" customHeight="1">
      <c r="A44" s="31"/>
      <c r="B44" s="32"/>
      <c r="C44" s="210" t="s">
        <v>291</v>
      </c>
      <c r="D44" s="210" t="s">
        <v>272</v>
      </c>
      <c r="E44" s="17" t="s">
        <v>1</v>
      </c>
      <c r="F44" s="211">
        <v>1.081</v>
      </c>
      <c r="G44" s="31"/>
      <c r="H44" s="32"/>
    </row>
    <row r="45" spans="1:8" s="2" customFormat="1" ht="16.899999999999999" customHeight="1">
      <c r="A45" s="31"/>
      <c r="B45" s="32"/>
      <c r="C45" s="212" t="s">
        <v>788</v>
      </c>
      <c r="D45" s="31"/>
      <c r="E45" s="31"/>
      <c r="F45" s="31"/>
      <c r="G45" s="31"/>
      <c r="H45" s="32"/>
    </row>
    <row r="46" spans="1:8" s="2" customFormat="1" ht="16.899999999999999" customHeight="1">
      <c r="A46" s="31"/>
      <c r="B46" s="32"/>
      <c r="C46" s="210" t="s">
        <v>287</v>
      </c>
      <c r="D46" s="210" t="s">
        <v>288</v>
      </c>
      <c r="E46" s="17" t="s">
        <v>268</v>
      </c>
      <c r="F46" s="211">
        <v>5.016</v>
      </c>
      <c r="G46" s="31"/>
      <c r="H46" s="32"/>
    </row>
    <row r="47" spans="1:8" s="2" customFormat="1" ht="16.899999999999999" customHeight="1">
      <c r="A47" s="31"/>
      <c r="B47" s="32"/>
      <c r="C47" s="206" t="s">
        <v>298</v>
      </c>
      <c r="D47" s="207" t="s">
        <v>298</v>
      </c>
      <c r="E47" s="208" t="s">
        <v>1</v>
      </c>
      <c r="F47" s="209">
        <v>1.081</v>
      </c>
      <c r="G47" s="31"/>
      <c r="H47" s="32"/>
    </row>
    <row r="48" spans="1:8" s="2" customFormat="1" ht="16.899999999999999" customHeight="1">
      <c r="A48" s="31"/>
      <c r="B48" s="32"/>
      <c r="C48" s="210" t="s">
        <v>298</v>
      </c>
      <c r="D48" s="210" t="s">
        <v>272</v>
      </c>
      <c r="E48" s="17" t="s">
        <v>1</v>
      </c>
      <c r="F48" s="211">
        <v>1.081</v>
      </c>
      <c r="G48" s="31"/>
      <c r="H48" s="32"/>
    </row>
    <row r="49" spans="1:8" s="2" customFormat="1" ht="16.899999999999999" customHeight="1">
      <c r="A49" s="31"/>
      <c r="B49" s="32"/>
      <c r="C49" s="212" t="s">
        <v>788</v>
      </c>
      <c r="D49" s="31"/>
      <c r="E49" s="31"/>
      <c r="F49" s="31"/>
      <c r="G49" s="31"/>
      <c r="H49" s="32"/>
    </row>
    <row r="50" spans="1:8" s="2" customFormat="1" ht="16.899999999999999" customHeight="1">
      <c r="A50" s="31"/>
      <c r="B50" s="32"/>
      <c r="C50" s="210" t="s">
        <v>294</v>
      </c>
      <c r="D50" s="210" t="s">
        <v>295</v>
      </c>
      <c r="E50" s="17" t="s">
        <v>268</v>
      </c>
      <c r="F50" s="211">
        <v>5.016</v>
      </c>
      <c r="G50" s="31"/>
      <c r="H50" s="32"/>
    </row>
    <row r="51" spans="1:8" s="2" customFormat="1" ht="16.899999999999999" customHeight="1">
      <c r="A51" s="31"/>
      <c r="B51" s="32"/>
      <c r="C51" s="206" t="s">
        <v>246</v>
      </c>
      <c r="D51" s="207" t="s">
        <v>246</v>
      </c>
      <c r="E51" s="208" t="s">
        <v>1</v>
      </c>
      <c r="F51" s="209">
        <v>6.2</v>
      </c>
      <c r="G51" s="31"/>
      <c r="H51" s="32"/>
    </row>
    <row r="52" spans="1:8" s="2" customFormat="1" ht="16.899999999999999" customHeight="1">
      <c r="A52" s="31"/>
      <c r="B52" s="32"/>
      <c r="C52" s="210" t="s">
        <v>246</v>
      </c>
      <c r="D52" s="210" t="s">
        <v>247</v>
      </c>
      <c r="E52" s="17" t="s">
        <v>1</v>
      </c>
      <c r="F52" s="211">
        <v>6.2</v>
      </c>
      <c r="G52" s="31"/>
      <c r="H52" s="32"/>
    </row>
    <row r="53" spans="1:8" s="2" customFormat="1" ht="16.899999999999999" customHeight="1">
      <c r="A53" s="31"/>
      <c r="B53" s="32"/>
      <c r="C53" s="206" t="s">
        <v>229</v>
      </c>
      <c r="D53" s="207" t="s">
        <v>229</v>
      </c>
      <c r="E53" s="208" t="s">
        <v>1</v>
      </c>
      <c r="F53" s="209">
        <v>0.64600000000000002</v>
      </c>
      <c r="G53" s="31"/>
      <c r="H53" s="32"/>
    </row>
    <row r="54" spans="1:8" s="2" customFormat="1" ht="16.899999999999999" customHeight="1">
      <c r="A54" s="31"/>
      <c r="B54" s="32"/>
      <c r="C54" s="210" t="s">
        <v>229</v>
      </c>
      <c r="D54" s="210" t="s">
        <v>273</v>
      </c>
      <c r="E54" s="17" t="s">
        <v>1</v>
      </c>
      <c r="F54" s="211">
        <v>0.64600000000000002</v>
      </c>
      <c r="G54" s="31"/>
      <c r="H54" s="32"/>
    </row>
    <row r="55" spans="1:8" s="2" customFormat="1" ht="16.899999999999999" customHeight="1">
      <c r="A55" s="31"/>
      <c r="B55" s="32"/>
      <c r="C55" s="212" t="s">
        <v>788</v>
      </c>
      <c r="D55" s="31"/>
      <c r="E55" s="31"/>
      <c r="F55" s="31"/>
      <c r="G55" s="31"/>
      <c r="H55" s="32"/>
    </row>
    <row r="56" spans="1:8" s="2" customFormat="1" ht="16.899999999999999" customHeight="1">
      <c r="A56" s="31"/>
      <c r="B56" s="32"/>
      <c r="C56" s="210" t="s">
        <v>307</v>
      </c>
      <c r="D56" s="210" t="s">
        <v>308</v>
      </c>
      <c r="E56" s="17" t="s">
        <v>268</v>
      </c>
      <c r="F56" s="211">
        <v>4.3040000000000003</v>
      </c>
      <c r="G56" s="31"/>
      <c r="H56" s="32"/>
    </row>
    <row r="57" spans="1:8" s="2" customFormat="1" ht="16.899999999999999" customHeight="1">
      <c r="A57" s="31"/>
      <c r="B57" s="32"/>
      <c r="C57" s="206" t="s">
        <v>321</v>
      </c>
      <c r="D57" s="207" t="s">
        <v>321</v>
      </c>
      <c r="E57" s="208" t="s">
        <v>1</v>
      </c>
      <c r="F57" s="209">
        <v>1.2849999999999999</v>
      </c>
      <c r="G57" s="31"/>
      <c r="H57" s="32"/>
    </row>
    <row r="58" spans="1:8" s="2" customFormat="1" ht="16.899999999999999" customHeight="1">
      <c r="A58" s="31"/>
      <c r="B58" s="32"/>
      <c r="C58" s="210" t="s">
        <v>321</v>
      </c>
      <c r="D58" s="210" t="s">
        <v>322</v>
      </c>
      <c r="E58" s="17" t="s">
        <v>1</v>
      </c>
      <c r="F58" s="211">
        <v>1.2849999999999999</v>
      </c>
      <c r="G58" s="31"/>
      <c r="H58" s="32"/>
    </row>
    <row r="59" spans="1:8" s="2" customFormat="1" ht="16.899999999999999" customHeight="1">
      <c r="A59" s="31"/>
      <c r="B59" s="32"/>
      <c r="C59" s="206" t="s">
        <v>233</v>
      </c>
      <c r="D59" s="207" t="s">
        <v>233</v>
      </c>
      <c r="E59" s="208" t="s">
        <v>1</v>
      </c>
      <c r="F59" s="209">
        <v>0.64600000000000002</v>
      </c>
      <c r="G59" s="31"/>
      <c r="H59" s="32"/>
    </row>
    <row r="60" spans="1:8" s="2" customFormat="1" ht="16.899999999999999" customHeight="1">
      <c r="A60" s="31"/>
      <c r="B60" s="32"/>
      <c r="C60" s="210" t="s">
        <v>233</v>
      </c>
      <c r="D60" s="210" t="s">
        <v>273</v>
      </c>
      <c r="E60" s="17" t="s">
        <v>1</v>
      </c>
      <c r="F60" s="211">
        <v>0.64600000000000002</v>
      </c>
      <c r="G60" s="31"/>
      <c r="H60" s="32"/>
    </row>
    <row r="61" spans="1:8" s="2" customFormat="1" ht="16.899999999999999" customHeight="1">
      <c r="A61" s="31"/>
      <c r="B61" s="32"/>
      <c r="C61" s="212" t="s">
        <v>788</v>
      </c>
      <c r="D61" s="31"/>
      <c r="E61" s="31"/>
      <c r="F61" s="31"/>
      <c r="G61" s="31"/>
      <c r="H61" s="32"/>
    </row>
    <row r="62" spans="1:8" s="2" customFormat="1" ht="16.899999999999999" customHeight="1">
      <c r="A62" s="31"/>
      <c r="B62" s="32"/>
      <c r="C62" s="210" t="s">
        <v>324</v>
      </c>
      <c r="D62" s="210" t="s">
        <v>325</v>
      </c>
      <c r="E62" s="17" t="s">
        <v>268</v>
      </c>
      <c r="F62" s="211">
        <v>4.3040000000000003</v>
      </c>
      <c r="G62" s="31"/>
      <c r="H62" s="32"/>
    </row>
    <row r="63" spans="1:8" s="2" customFormat="1" ht="16.899999999999999" customHeight="1">
      <c r="A63" s="31"/>
      <c r="B63" s="32"/>
      <c r="C63" s="206" t="s">
        <v>335</v>
      </c>
      <c r="D63" s="207" t="s">
        <v>335</v>
      </c>
      <c r="E63" s="208" t="s">
        <v>1</v>
      </c>
      <c r="F63" s="209">
        <v>1.2849999999999999</v>
      </c>
      <c r="G63" s="31"/>
      <c r="H63" s="32"/>
    </row>
    <row r="64" spans="1:8" s="2" customFormat="1" ht="16.899999999999999" customHeight="1">
      <c r="A64" s="31"/>
      <c r="B64" s="32"/>
      <c r="C64" s="210" t="s">
        <v>335</v>
      </c>
      <c r="D64" s="210" t="s">
        <v>336</v>
      </c>
      <c r="E64" s="17" t="s">
        <v>1</v>
      </c>
      <c r="F64" s="211">
        <v>1.2849999999999999</v>
      </c>
      <c r="G64" s="31"/>
      <c r="H64" s="32"/>
    </row>
    <row r="65" spans="1:8" s="2" customFormat="1" ht="16.899999999999999" customHeight="1">
      <c r="A65" s="31"/>
      <c r="B65" s="32"/>
      <c r="C65" s="206" t="s">
        <v>261</v>
      </c>
      <c r="D65" s="207" t="s">
        <v>261</v>
      </c>
      <c r="E65" s="208" t="s">
        <v>1</v>
      </c>
      <c r="F65" s="209">
        <v>4.9000000000000004</v>
      </c>
      <c r="G65" s="31"/>
      <c r="H65" s="32"/>
    </row>
    <row r="66" spans="1:8" s="2" customFormat="1" ht="16.899999999999999" customHeight="1">
      <c r="A66" s="31"/>
      <c r="B66" s="32"/>
      <c r="C66" s="210" t="s">
        <v>261</v>
      </c>
      <c r="D66" s="210" t="s">
        <v>262</v>
      </c>
      <c r="E66" s="17" t="s">
        <v>1</v>
      </c>
      <c r="F66" s="211">
        <v>4.9000000000000004</v>
      </c>
      <c r="G66" s="31"/>
      <c r="H66" s="32"/>
    </row>
    <row r="67" spans="1:8" s="2" customFormat="1" ht="16.899999999999999" customHeight="1">
      <c r="A67" s="31"/>
      <c r="B67" s="32"/>
      <c r="C67" s="206" t="s">
        <v>211</v>
      </c>
      <c r="D67" s="207" t="s">
        <v>211</v>
      </c>
      <c r="E67" s="208" t="s">
        <v>1</v>
      </c>
      <c r="F67" s="209">
        <v>0.64600000000000002</v>
      </c>
      <c r="G67" s="31"/>
      <c r="H67" s="32"/>
    </row>
    <row r="68" spans="1:8" s="2" customFormat="1" ht="16.899999999999999" customHeight="1">
      <c r="A68" s="31"/>
      <c r="B68" s="32"/>
      <c r="C68" s="210" t="s">
        <v>211</v>
      </c>
      <c r="D68" s="210" t="s">
        <v>273</v>
      </c>
      <c r="E68" s="17" t="s">
        <v>1</v>
      </c>
      <c r="F68" s="211">
        <v>0.64600000000000002</v>
      </c>
      <c r="G68" s="31"/>
      <c r="H68" s="32"/>
    </row>
    <row r="69" spans="1:8" s="2" customFormat="1" ht="16.899999999999999" customHeight="1">
      <c r="A69" s="31"/>
      <c r="B69" s="32"/>
      <c r="C69" s="212" t="s">
        <v>788</v>
      </c>
      <c r="D69" s="31"/>
      <c r="E69" s="31"/>
      <c r="F69" s="31"/>
      <c r="G69" s="31"/>
      <c r="H69" s="32"/>
    </row>
    <row r="70" spans="1:8" s="2" customFormat="1" ht="16.899999999999999" customHeight="1">
      <c r="A70" s="31"/>
      <c r="B70" s="32"/>
      <c r="C70" s="210" t="s">
        <v>266</v>
      </c>
      <c r="D70" s="210" t="s">
        <v>267</v>
      </c>
      <c r="E70" s="17" t="s">
        <v>268</v>
      </c>
      <c r="F70" s="211">
        <v>5.016</v>
      </c>
      <c r="G70" s="31"/>
      <c r="H70" s="32"/>
    </row>
    <row r="71" spans="1:8" s="2" customFormat="1" ht="16.899999999999999" customHeight="1">
      <c r="A71" s="31"/>
      <c r="B71" s="32"/>
      <c r="C71" s="206" t="s">
        <v>217</v>
      </c>
      <c r="D71" s="207" t="s">
        <v>217</v>
      </c>
      <c r="E71" s="208" t="s">
        <v>1</v>
      </c>
      <c r="F71" s="209">
        <v>0.64600000000000002</v>
      </c>
      <c r="G71" s="31"/>
      <c r="H71" s="32"/>
    </row>
    <row r="72" spans="1:8" s="2" customFormat="1" ht="16.899999999999999" customHeight="1">
      <c r="A72" s="31"/>
      <c r="B72" s="32"/>
      <c r="C72" s="210" t="s">
        <v>217</v>
      </c>
      <c r="D72" s="210" t="s">
        <v>273</v>
      </c>
      <c r="E72" s="17" t="s">
        <v>1</v>
      </c>
      <c r="F72" s="211">
        <v>0.64600000000000002</v>
      </c>
      <c r="G72" s="31"/>
      <c r="H72" s="32"/>
    </row>
    <row r="73" spans="1:8" s="2" customFormat="1" ht="16.899999999999999" customHeight="1">
      <c r="A73" s="31"/>
      <c r="B73" s="32"/>
      <c r="C73" s="212" t="s">
        <v>788</v>
      </c>
      <c r="D73" s="31"/>
      <c r="E73" s="31"/>
      <c r="F73" s="31"/>
      <c r="G73" s="31"/>
      <c r="H73" s="32"/>
    </row>
    <row r="74" spans="1:8" s="2" customFormat="1" ht="16.899999999999999" customHeight="1">
      <c r="A74" s="31"/>
      <c r="B74" s="32"/>
      <c r="C74" s="210" t="s">
        <v>279</v>
      </c>
      <c r="D74" s="210" t="s">
        <v>280</v>
      </c>
      <c r="E74" s="17" t="s">
        <v>268</v>
      </c>
      <c r="F74" s="211">
        <v>5.016</v>
      </c>
      <c r="G74" s="31"/>
      <c r="H74" s="32"/>
    </row>
    <row r="75" spans="1:8" s="2" customFormat="1" ht="16.899999999999999" customHeight="1">
      <c r="A75" s="31"/>
      <c r="B75" s="32"/>
      <c r="C75" s="206" t="s">
        <v>220</v>
      </c>
      <c r="D75" s="207" t="s">
        <v>220</v>
      </c>
      <c r="E75" s="208" t="s">
        <v>1</v>
      </c>
      <c r="F75" s="209">
        <v>0.64600000000000002</v>
      </c>
      <c r="G75" s="31"/>
      <c r="H75" s="32"/>
    </row>
    <row r="76" spans="1:8" s="2" customFormat="1" ht="16.899999999999999" customHeight="1">
      <c r="A76" s="31"/>
      <c r="B76" s="32"/>
      <c r="C76" s="210" t="s">
        <v>220</v>
      </c>
      <c r="D76" s="210" t="s">
        <v>273</v>
      </c>
      <c r="E76" s="17" t="s">
        <v>1</v>
      </c>
      <c r="F76" s="211">
        <v>0.64600000000000002</v>
      </c>
      <c r="G76" s="31"/>
      <c r="H76" s="32"/>
    </row>
    <row r="77" spans="1:8" s="2" customFormat="1" ht="16.899999999999999" customHeight="1">
      <c r="A77" s="31"/>
      <c r="B77" s="32"/>
      <c r="C77" s="212" t="s">
        <v>788</v>
      </c>
      <c r="D77" s="31"/>
      <c r="E77" s="31"/>
      <c r="F77" s="31"/>
      <c r="G77" s="31"/>
      <c r="H77" s="32"/>
    </row>
    <row r="78" spans="1:8" s="2" customFormat="1" ht="16.899999999999999" customHeight="1">
      <c r="A78" s="31"/>
      <c r="B78" s="32"/>
      <c r="C78" s="210" t="s">
        <v>287</v>
      </c>
      <c r="D78" s="210" t="s">
        <v>288</v>
      </c>
      <c r="E78" s="17" t="s">
        <v>268</v>
      </c>
      <c r="F78" s="211">
        <v>5.016</v>
      </c>
      <c r="G78" s="31"/>
      <c r="H78" s="32"/>
    </row>
    <row r="79" spans="1:8" s="2" customFormat="1" ht="16.899999999999999" customHeight="1">
      <c r="A79" s="31"/>
      <c r="B79" s="32"/>
      <c r="C79" s="206" t="s">
        <v>224</v>
      </c>
      <c r="D79" s="207" t="s">
        <v>224</v>
      </c>
      <c r="E79" s="208" t="s">
        <v>1</v>
      </c>
      <c r="F79" s="209">
        <v>0.64600000000000002</v>
      </c>
      <c r="G79" s="31"/>
      <c r="H79" s="32"/>
    </row>
    <row r="80" spans="1:8" s="2" customFormat="1" ht="16.899999999999999" customHeight="1">
      <c r="A80" s="31"/>
      <c r="B80" s="32"/>
      <c r="C80" s="210" t="s">
        <v>224</v>
      </c>
      <c r="D80" s="210" t="s">
        <v>273</v>
      </c>
      <c r="E80" s="17" t="s">
        <v>1</v>
      </c>
      <c r="F80" s="211">
        <v>0.64600000000000002</v>
      </c>
      <c r="G80" s="31"/>
      <c r="H80" s="32"/>
    </row>
    <row r="81" spans="1:8" s="2" customFormat="1" ht="16.899999999999999" customHeight="1">
      <c r="A81" s="31"/>
      <c r="B81" s="32"/>
      <c r="C81" s="212" t="s">
        <v>788</v>
      </c>
      <c r="D81" s="31"/>
      <c r="E81" s="31"/>
      <c r="F81" s="31"/>
      <c r="G81" s="31"/>
      <c r="H81" s="32"/>
    </row>
    <row r="82" spans="1:8" s="2" customFormat="1" ht="16.899999999999999" customHeight="1">
      <c r="A82" s="31"/>
      <c r="B82" s="32"/>
      <c r="C82" s="210" t="s">
        <v>294</v>
      </c>
      <c r="D82" s="210" t="s">
        <v>295</v>
      </c>
      <c r="E82" s="17" t="s">
        <v>268</v>
      </c>
      <c r="F82" s="211">
        <v>5.016</v>
      </c>
      <c r="G82" s="31"/>
      <c r="H82" s="32"/>
    </row>
    <row r="83" spans="1:8" s="2" customFormat="1" ht="16.899999999999999" customHeight="1">
      <c r="A83" s="31"/>
      <c r="B83" s="32"/>
      <c r="C83" s="206" t="s">
        <v>230</v>
      </c>
      <c r="D83" s="207" t="s">
        <v>230</v>
      </c>
      <c r="E83" s="208" t="s">
        <v>1</v>
      </c>
      <c r="F83" s="209">
        <v>1.8640000000000001</v>
      </c>
      <c r="G83" s="31"/>
      <c r="H83" s="32"/>
    </row>
    <row r="84" spans="1:8" s="2" customFormat="1" ht="16.899999999999999" customHeight="1">
      <c r="A84" s="31"/>
      <c r="B84" s="32"/>
      <c r="C84" s="210" t="s">
        <v>230</v>
      </c>
      <c r="D84" s="210" t="s">
        <v>274</v>
      </c>
      <c r="E84" s="17" t="s">
        <v>1</v>
      </c>
      <c r="F84" s="211">
        <v>1.8640000000000001</v>
      </c>
      <c r="G84" s="31"/>
      <c r="H84" s="32"/>
    </row>
    <row r="85" spans="1:8" s="2" customFormat="1" ht="16.899999999999999" customHeight="1">
      <c r="A85" s="31"/>
      <c r="B85" s="32"/>
      <c r="C85" s="212" t="s">
        <v>788</v>
      </c>
      <c r="D85" s="31"/>
      <c r="E85" s="31"/>
      <c r="F85" s="31"/>
      <c r="G85" s="31"/>
      <c r="H85" s="32"/>
    </row>
    <row r="86" spans="1:8" s="2" customFormat="1" ht="16.899999999999999" customHeight="1">
      <c r="A86" s="31"/>
      <c r="B86" s="32"/>
      <c r="C86" s="210" t="s">
        <v>307</v>
      </c>
      <c r="D86" s="210" t="s">
        <v>308</v>
      </c>
      <c r="E86" s="17" t="s">
        <v>268</v>
      </c>
      <c r="F86" s="211">
        <v>4.3040000000000003</v>
      </c>
      <c r="G86" s="31"/>
      <c r="H86" s="32"/>
    </row>
    <row r="87" spans="1:8" s="2" customFormat="1" ht="16.899999999999999" customHeight="1">
      <c r="A87" s="31"/>
      <c r="B87" s="32"/>
      <c r="C87" s="206" t="s">
        <v>234</v>
      </c>
      <c r="D87" s="207" t="s">
        <v>234</v>
      </c>
      <c r="E87" s="208" t="s">
        <v>1</v>
      </c>
      <c r="F87" s="209">
        <v>1.8640000000000001</v>
      </c>
      <c r="G87" s="31"/>
      <c r="H87" s="32"/>
    </row>
    <row r="88" spans="1:8" s="2" customFormat="1" ht="16.899999999999999" customHeight="1">
      <c r="A88" s="31"/>
      <c r="B88" s="32"/>
      <c r="C88" s="210" t="s">
        <v>234</v>
      </c>
      <c r="D88" s="210" t="s">
        <v>274</v>
      </c>
      <c r="E88" s="17" t="s">
        <v>1</v>
      </c>
      <c r="F88" s="211">
        <v>1.8640000000000001</v>
      </c>
      <c r="G88" s="31"/>
      <c r="H88" s="32"/>
    </row>
    <row r="89" spans="1:8" s="2" customFormat="1" ht="16.899999999999999" customHeight="1">
      <c r="A89" s="31"/>
      <c r="B89" s="32"/>
      <c r="C89" s="212" t="s">
        <v>788</v>
      </c>
      <c r="D89" s="31"/>
      <c r="E89" s="31"/>
      <c r="F89" s="31"/>
      <c r="G89" s="31"/>
      <c r="H89" s="32"/>
    </row>
    <row r="90" spans="1:8" s="2" customFormat="1" ht="16.899999999999999" customHeight="1">
      <c r="A90" s="31"/>
      <c r="B90" s="32"/>
      <c r="C90" s="210" t="s">
        <v>324</v>
      </c>
      <c r="D90" s="210" t="s">
        <v>325</v>
      </c>
      <c r="E90" s="17" t="s">
        <v>268</v>
      </c>
      <c r="F90" s="211">
        <v>4.3040000000000003</v>
      </c>
      <c r="G90" s="31"/>
      <c r="H90" s="32"/>
    </row>
    <row r="91" spans="1:8" s="2" customFormat="1" ht="16.899999999999999" customHeight="1">
      <c r="A91" s="31"/>
      <c r="B91" s="32"/>
      <c r="C91" s="206" t="s">
        <v>213</v>
      </c>
      <c r="D91" s="207" t="s">
        <v>213</v>
      </c>
      <c r="E91" s="208" t="s">
        <v>1</v>
      </c>
      <c r="F91" s="209">
        <v>1.8640000000000001</v>
      </c>
      <c r="G91" s="31"/>
      <c r="H91" s="32"/>
    </row>
    <row r="92" spans="1:8" s="2" customFormat="1" ht="16.899999999999999" customHeight="1">
      <c r="A92" s="31"/>
      <c r="B92" s="32"/>
      <c r="C92" s="210" t="s">
        <v>213</v>
      </c>
      <c r="D92" s="210" t="s">
        <v>274</v>
      </c>
      <c r="E92" s="17" t="s">
        <v>1</v>
      </c>
      <c r="F92" s="211">
        <v>1.8640000000000001</v>
      </c>
      <c r="G92" s="31"/>
      <c r="H92" s="32"/>
    </row>
    <row r="93" spans="1:8" s="2" customFormat="1" ht="16.899999999999999" customHeight="1">
      <c r="A93" s="31"/>
      <c r="B93" s="32"/>
      <c r="C93" s="212" t="s">
        <v>788</v>
      </c>
      <c r="D93" s="31"/>
      <c r="E93" s="31"/>
      <c r="F93" s="31"/>
      <c r="G93" s="31"/>
      <c r="H93" s="32"/>
    </row>
    <row r="94" spans="1:8" s="2" customFormat="1" ht="16.899999999999999" customHeight="1">
      <c r="A94" s="31"/>
      <c r="B94" s="32"/>
      <c r="C94" s="210" t="s">
        <v>266</v>
      </c>
      <c r="D94" s="210" t="s">
        <v>267</v>
      </c>
      <c r="E94" s="17" t="s">
        <v>268</v>
      </c>
      <c r="F94" s="211">
        <v>5.016</v>
      </c>
      <c r="G94" s="31"/>
      <c r="H94" s="32"/>
    </row>
    <row r="95" spans="1:8" s="2" customFormat="1" ht="16.899999999999999" customHeight="1">
      <c r="A95" s="31"/>
      <c r="B95" s="32"/>
      <c r="C95" s="206" t="s">
        <v>218</v>
      </c>
      <c r="D95" s="207" t="s">
        <v>218</v>
      </c>
      <c r="E95" s="208" t="s">
        <v>1</v>
      </c>
      <c r="F95" s="209">
        <v>1.8640000000000001</v>
      </c>
      <c r="G95" s="31"/>
      <c r="H95" s="32"/>
    </row>
    <row r="96" spans="1:8" s="2" customFormat="1" ht="16.899999999999999" customHeight="1">
      <c r="A96" s="31"/>
      <c r="B96" s="32"/>
      <c r="C96" s="210" t="s">
        <v>218</v>
      </c>
      <c r="D96" s="210" t="s">
        <v>274</v>
      </c>
      <c r="E96" s="17" t="s">
        <v>1</v>
      </c>
      <c r="F96" s="211">
        <v>1.8640000000000001</v>
      </c>
      <c r="G96" s="31"/>
      <c r="H96" s="32"/>
    </row>
    <row r="97" spans="1:8" s="2" customFormat="1" ht="16.899999999999999" customHeight="1">
      <c r="A97" s="31"/>
      <c r="B97" s="32"/>
      <c r="C97" s="212" t="s">
        <v>788</v>
      </c>
      <c r="D97" s="31"/>
      <c r="E97" s="31"/>
      <c r="F97" s="31"/>
      <c r="G97" s="31"/>
      <c r="H97" s="32"/>
    </row>
    <row r="98" spans="1:8" s="2" customFormat="1" ht="16.899999999999999" customHeight="1">
      <c r="A98" s="31"/>
      <c r="B98" s="32"/>
      <c r="C98" s="210" t="s">
        <v>279</v>
      </c>
      <c r="D98" s="210" t="s">
        <v>280</v>
      </c>
      <c r="E98" s="17" t="s">
        <v>268</v>
      </c>
      <c r="F98" s="211">
        <v>5.016</v>
      </c>
      <c r="G98" s="31"/>
      <c r="H98" s="32"/>
    </row>
    <row r="99" spans="1:8" s="2" customFormat="1" ht="16.899999999999999" customHeight="1">
      <c r="A99" s="31"/>
      <c r="B99" s="32"/>
      <c r="C99" s="206" t="s">
        <v>221</v>
      </c>
      <c r="D99" s="207" t="s">
        <v>221</v>
      </c>
      <c r="E99" s="208" t="s">
        <v>1</v>
      </c>
      <c r="F99" s="209">
        <v>1.8640000000000001</v>
      </c>
      <c r="G99" s="31"/>
      <c r="H99" s="32"/>
    </row>
    <row r="100" spans="1:8" s="2" customFormat="1" ht="16.899999999999999" customHeight="1">
      <c r="A100" s="31"/>
      <c r="B100" s="32"/>
      <c r="C100" s="210" t="s">
        <v>221</v>
      </c>
      <c r="D100" s="210" t="s">
        <v>274</v>
      </c>
      <c r="E100" s="17" t="s">
        <v>1</v>
      </c>
      <c r="F100" s="211">
        <v>1.8640000000000001</v>
      </c>
      <c r="G100" s="31"/>
      <c r="H100" s="32"/>
    </row>
    <row r="101" spans="1:8" s="2" customFormat="1" ht="16.899999999999999" customHeight="1">
      <c r="A101" s="31"/>
      <c r="B101" s="32"/>
      <c r="C101" s="212" t="s">
        <v>788</v>
      </c>
      <c r="D101" s="31"/>
      <c r="E101" s="31"/>
      <c r="F101" s="31"/>
      <c r="G101" s="31"/>
      <c r="H101" s="32"/>
    </row>
    <row r="102" spans="1:8" s="2" customFormat="1" ht="16.899999999999999" customHeight="1">
      <c r="A102" s="31"/>
      <c r="B102" s="32"/>
      <c r="C102" s="210" t="s">
        <v>287</v>
      </c>
      <c r="D102" s="210" t="s">
        <v>288</v>
      </c>
      <c r="E102" s="17" t="s">
        <v>268</v>
      </c>
      <c r="F102" s="211">
        <v>5.016</v>
      </c>
      <c r="G102" s="31"/>
      <c r="H102" s="32"/>
    </row>
    <row r="103" spans="1:8" s="2" customFormat="1" ht="16.899999999999999" customHeight="1">
      <c r="A103" s="31"/>
      <c r="B103" s="32"/>
      <c r="C103" s="206" t="s">
        <v>226</v>
      </c>
      <c r="D103" s="207" t="s">
        <v>226</v>
      </c>
      <c r="E103" s="208" t="s">
        <v>1</v>
      </c>
      <c r="F103" s="209">
        <v>1.8640000000000001</v>
      </c>
      <c r="G103" s="31"/>
      <c r="H103" s="32"/>
    </row>
    <row r="104" spans="1:8" s="2" customFormat="1" ht="16.899999999999999" customHeight="1">
      <c r="A104" s="31"/>
      <c r="B104" s="32"/>
      <c r="C104" s="210" t="s">
        <v>226</v>
      </c>
      <c r="D104" s="210" t="s">
        <v>274</v>
      </c>
      <c r="E104" s="17" t="s">
        <v>1</v>
      </c>
      <c r="F104" s="211">
        <v>1.8640000000000001</v>
      </c>
      <c r="G104" s="31"/>
      <c r="H104" s="32"/>
    </row>
    <row r="105" spans="1:8" s="2" customFormat="1" ht="16.899999999999999" customHeight="1">
      <c r="A105" s="31"/>
      <c r="B105" s="32"/>
      <c r="C105" s="212" t="s">
        <v>788</v>
      </c>
      <c r="D105" s="31"/>
      <c r="E105" s="31"/>
      <c r="F105" s="31"/>
      <c r="G105" s="31"/>
      <c r="H105" s="32"/>
    </row>
    <row r="106" spans="1:8" s="2" customFormat="1" ht="16.899999999999999" customHeight="1">
      <c r="A106" s="31"/>
      <c r="B106" s="32"/>
      <c r="C106" s="210" t="s">
        <v>294</v>
      </c>
      <c r="D106" s="210" t="s">
        <v>295</v>
      </c>
      <c r="E106" s="17" t="s">
        <v>268</v>
      </c>
      <c r="F106" s="211">
        <v>5.016</v>
      </c>
      <c r="G106" s="31"/>
      <c r="H106" s="32"/>
    </row>
    <row r="107" spans="1:8" s="2" customFormat="1" ht="16.899999999999999" customHeight="1">
      <c r="A107" s="31"/>
      <c r="B107" s="32"/>
      <c r="C107" s="206" t="s">
        <v>231</v>
      </c>
      <c r="D107" s="207" t="s">
        <v>231</v>
      </c>
      <c r="E107" s="208" t="s">
        <v>1</v>
      </c>
      <c r="F107" s="209">
        <v>0.71299999999999997</v>
      </c>
      <c r="G107" s="31"/>
      <c r="H107" s="32"/>
    </row>
    <row r="108" spans="1:8" s="2" customFormat="1" ht="16.899999999999999" customHeight="1">
      <c r="A108" s="31"/>
      <c r="B108" s="32"/>
      <c r="C108" s="210" t="s">
        <v>231</v>
      </c>
      <c r="D108" s="210" t="s">
        <v>312</v>
      </c>
      <c r="E108" s="17" t="s">
        <v>1</v>
      </c>
      <c r="F108" s="211">
        <v>0.71299999999999997</v>
      </c>
      <c r="G108" s="31"/>
      <c r="H108" s="32"/>
    </row>
    <row r="109" spans="1:8" s="2" customFormat="1" ht="16.899999999999999" customHeight="1">
      <c r="A109" s="31"/>
      <c r="B109" s="32"/>
      <c r="C109" s="212" t="s">
        <v>788</v>
      </c>
      <c r="D109" s="31"/>
      <c r="E109" s="31"/>
      <c r="F109" s="31"/>
      <c r="G109" s="31"/>
      <c r="H109" s="32"/>
    </row>
    <row r="110" spans="1:8" s="2" customFormat="1" ht="16.899999999999999" customHeight="1">
      <c r="A110" s="31"/>
      <c r="B110" s="32"/>
      <c r="C110" s="210" t="s">
        <v>307</v>
      </c>
      <c r="D110" s="210" t="s">
        <v>308</v>
      </c>
      <c r="E110" s="17" t="s">
        <v>268</v>
      </c>
      <c r="F110" s="211">
        <v>4.3040000000000003</v>
      </c>
      <c r="G110" s="31"/>
      <c r="H110" s="32"/>
    </row>
    <row r="111" spans="1:8" s="2" customFormat="1" ht="16.899999999999999" customHeight="1">
      <c r="A111" s="31"/>
      <c r="B111" s="32"/>
      <c r="C111" s="206" t="s">
        <v>235</v>
      </c>
      <c r="D111" s="207" t="s">
        <v>235</v>
      </c>
      <c r="E111" s="208" t="s">
        <v>1</v>
      </c>
      <c r="F111" s="209">
        <v>0.71299999999999997</v>
      </c>
      <c r="G111" s="31"/>
      <c r="H111" s="32"/>
    </row>
    <row r="112" spans="1:8" s="2" customFormat="1" ht="16.899999999999999" customHeight="1">
      <c r="A112" s="31"/>
      <c r="B112" s="32"/>
      <c r="C112" s="210" t="s">
        <v>235</v>
      </c>
      <c r="D112" s="210" t="s">
        <v>312</v>
      </c>
      <c r="E112" s="17" t="s">
        <v>1</v>
      </c>
      <c r="F112" s="211">
        <v>0.71299999999999997</v>
      </c>
      <c r="G112" s="31"/>
      <c r="H112" s="32"/>
    </row>
    <row r="113" spans="1:8" s="2" customFormat="1" ht="16.899999999999999" customHeight="1">
      <c r="A113" s="31"/>
      <c r="B113" s="32"/>
      <c r="C113" s="212" t="s">
        <v>788</v>
      </c>
      <c r="D113" s="31"/>
      <c r="E113" s="31"/>
      <c r="F113" s="31"/>
      <c r="G113" s="31"/>
      <c r="H113" s="32"/>
    </row>
    <row r="114" spans="1:8" s="2" customFormat="1" ht="16.899999999999999" customHeight="1">
      <c r="A114" s="31"/>
      <c r="B114" s="32"/>
      <c r="C114" s="210" t="s">
        <v>324</v>
      </c>
      <c r="D114" s="210" t="s">
        <v>325</v>
      </c>
      <c r="E114" s="17" t="s">
        <v>268</v>
      </c>
      <c r="F114" s="211">
        <v>4.3040000000000003</v>
      </c>
      <c r="G114" s="31"/>
      <c r="H114" s="32"/>
    </row>
    <row r="115" spans="1:8" s="2" customFormat="1" ht="16.899999999999999" customHeight="1">
      <c r="A115" s="31"/>
      <c r="B115" s="32"/>
      <c r="C115" s="206" t="s">
        <v>215</v>
      </c>
      <c r="D115" s="207" t="s">
        <v>215</v>
      </c>
      <c r="E115" s="208" t="s">
        <v>1</v>
      </c>
      <c r="F115" s="209">
        <v>1.425</v>
      </c>
      <c r="G115" s="31"/>
      <c r="H115" s="32"/>
    </row>
    <row r="116" spans="1:8" s="2" customFormat="1" ht="16.899999999999999" customHeight="1">
      <c r="A116" s="31"/>
      <c r="B116" s="32"/>
      <c r="C116" s="210" t="s">
        <v>215</v>
      </c>
      <c r="D116" s="210" t="s">
        <v>275</v>
      </c>
      <c r="E116" s="17" t="s">
        <v>1</v>
      </c>
      <c r="F116" s="211">
        <v>1.425</v>
      </c>
      <c r="G116" s="31"/>
      <c r="H116" s="32"/>
    </row>
    <row r="117" spans="1:8" s="2" customFormat="1" ht="16.899999999999999" customHeight="1">
      <c r="A117" s="31"/>
      <c r="B117" s="32"/>
      <c r="C117" s="212" t="s">
        <v>788</v>
      </c>
      <c r="D117" s="31"/>
      <c r="E117" s="31"/>
      <c r="F117" s="31"/>
      <c r="G117" s="31"/>
      <c r="H117" s="32"/>
    </row>
    <row r="118" spans="1:8" s="2" customFormat="1" ht="16.899999999999999" customHeight="1">
      <c r="A118" s="31"/>
      <c r="B118" s="32"/>
      <c r="C118" s="210" t="s">
        <v>266</v>
      </c>
      <c r="D118" s="210" t="s">
        <v>267</v>
      </c>
      <c r="E118" s="17" t="s">
        <v>268</v>
      </c>
      <c r="F118" s="211">
        <v>5.016</v>
      </c>
      <c r="G118" s="31"/>
      <c r="H118" s="32"/>
    </row>
    <row r="119" spans="1:8" s="2" customFormat="1" ht="16.899999999999999" customHeight="1">
      <c r="A119" s="31"/>
      <c r="B119" s="32"/>
      <c r="C119" s="206" t="s">
        <v>219</v>
      </c>
      <c r="D119" s="207" t="s">
        <v>219</v>
      </c>
      <c r="E119" s="208" t="s">
        <v>1</v>
      </c>
      <c r="F119" s="209">
        <v>1.425</v>
      </c>
      <c r="G119" s="31"/>
      <c r="H119" s="32"/>
    </row>
    <row r="120" spans="1:8" s="2" customFormat="1" ht="16.899999999999999" customHeight="1">
      <c r="A120" s="31"/>
      <c r="B120" s="32"/>
      <c r="C120" s="210" t="s">
        <v>219</v>
      </c>
      <c r="D120" s="210" t="s">
        <v>275</v>
      </c>
      <c r="E120" s="17" t="s">
        <v>1</v>
      </c>
      <c r="F120" s="211">
        <v>1.425</v>
      </c>
      <c r="G120" s="31"/>
      <c r="H120" s="32"/>
    </row>
    <row r="121" spans="1:8" s="2" customFormat="1" ht="16.899999999999999" customHeight="1">
      <c r="A121" s="31"/>
      <c r="B121" s="32"/>
      <c r="C121" s="212" t="s">
        <v>788</v>
      </c>
      <c r="D121" s="31"/>
      <c r="E121" s="31"/>
      <c r="F121" s="31"/>
      <c r="G121" s="31"/>
      <c r="H121" s="32"/>
    </row>
    <row r="122" spans="1:8" s="2" customFormat="1" ht="16.899999999999999" customHeight="1">
      <c r="A122" s="31"/>
      <c r="B122" s="32"/>
      <c r="C122" s="210" t="s">
        <v>279</v>
      </c>
      <c r="D122" s="210" t="s">
        <v>280</v>
      </c>
      <c r="E122" s="17" t="s">
        <v>268</v>
      </c>
      <c r="F122" s="211">
        <v>5.016</v>
      </c>
      <c r="G122" s="31"/>
      <c r="H122" s="32"/>
    </row>
    <row r="123" spans="1:8" s="2" customFormat="1" ht="16.899999999999999" customHeight="1">
      <c r="A123" s="31"/>
      <c r="B123" s="32"/>
      <c r="C123" s="206" t="s">
        <v>222</v>
      </c>
      <c r="D123" s="207" t="s">
        <v>222</v>
      </c>
      <c r="E123" s="208" t="s">
        <v>1</v>
      </c>
      <c r="F123" s="209">
        <v>1.425</v>
      </c>
      <c r="G123" s="31"/>
      <c r="H123" s="32"/>
    </row>
    <row r="124" spans="1:8" s="2" customFormat="1" ht="16.899999999999999" customHeight="1">
      <c r="A124" s="31"/>
      <c r="B124" s="32"/>
      <c r="C124" s="210" t="s">
        <v>222</v>
      </c>
      <c r="D124" s="210" t="s">
        <v>275</v>
      </c>
      <c r="E124" s="17" t="s">
        <v>1</v>
      </c>
      <c r="F124" s="211">
        <v>1.425</v>
      </c>
      <c r="G124" s="31"/>
      <c r="H124" s="32"/>
    </row>
    <row r="125" spans="1:8" s="2" customFormat="1" ht="16.899999999999999" customHeight="1">
      <c r="A125" s="31"/>
      <c r="B125" s="32"/>
      <c r="C125" s="212" t="s">
        <v>788</v>
      </c>
      <c r="D125" s="31"/>
      <c r="E125" s="31"/>
      <c r="F125" s="31"/>
      <c r="G125" s="31"/>
      <c r="H125" s="32"/>
    </row>
    <row r="126" spans="1:8" s="2" customFormat="1" ht="16.899999999999999" customHeight="1">
      <c r="A126" s="31"/>
      <c r="B126" s="32"/>
      <c r="C126" s="210" t="s">
        <v>287</v>
      </c>
      <c r="D126" s="210" t="s">
        <v>288</v>
      </c>
      <c r="E126" s="17" t="s">
        <v>268</v>
      </c>
      <c r="F126" s="211">
        <v>5.016</v>
      </c>
      <c r="G126" s="31"/>
      <c r="H126" s="32"/>
    </row>
    <row r="127" spans="1:8" s="2" customFormat="1" ht="16.899999999999999" customHeight="1">
      <c r="A127" s="31"/>
      <c r="B127" s="32"/>
      <c r="C127" s="206" t="s">
        <v>228</v>
      </c>
      <c r="D127" s="207" t="s">
        <v>228</v>
      </c>
      <c r="E127" s="208" t="s">
        <v>1</v>
      </c>
      <c r="F127" s="209">
        <v>1.425</v>
      </c>
      <c r="G127" s="31"/>
      <c r="H127" s="32"/>
    </row>
    <row r="128" spans="1:8" s="2" customFormat="1" ht="16.899999999999999" customHeight="1">
      <c r="A128" s="31"/>
      <c r="B128" s="32"/>
      <c r="C128" s="210" t="s">
        <v>228</v>
      </c>
      <c r="D128" s="210" t="s">
        <v>275</v>
      </c>
      <c r="E128" s="17" t="s">
        <v>1</v>
      </c>
      <c r="F128" s="211">
        <v>1.425</v>
      </c>
      <c r="G128" s="31"/>
      <c r="H128" s="32"/>
    </row>
    <row r="129" spans="1:8" s="2" customFormat="1" ht="16.899999999999999" customHeight="1">
      <c r="A129" s="31"/>
      <c r="B129" s="32"/>
      <c r="C129" s="212" t="s">
        <v>788</v>
      </c>
      <c r="D129" s="31"/>
      <c r="E129" s="31"/>
      <c r="F129" s="31"/>
      <c r="G129" s="31"/>
      <c r="H129" s="32"/>
    </row>
    <row r="130" spans="1:8" s="2" customFormat="1" ht="16.899999999999999" customHeight="1">
      <c r="A130" s="31"/>
      <c r="B130" s="32"/>
      <c r="C130" s="210" t="s">
        <v>294</v>
      </c>
      <c r="D130" s="210" t="s">
        <v>295</v>
      </c>
      <c r="E130" s="17" t="s">
        <v>268</v>
      </c>
      <c r="F130" s="211">
        <v>5.016</v>
      </c>
      <c r="G130" s="31"/>
      <c r="H130" s="32"/>
    </row>
    <row r="131" spans="1:8" s="2" customFormat="1" ht="16.899999999999999" customHeight="1">
      <c r="A131" s="31"/>
      <c r="B131" s="32"/>
      <c r="C131" s="206" t="s">
        <v>313</v>
      </c>
      <c r="D131" s="207" t="s">
        <v>313</v>
      </c>
      <c r="E131" s="208" t="s">
        <v>1</v>
      </c>
      <c r="F131" s="209">
        <v>4.3040000000000003</v>
      </c>
      <c r="G131" s="31"/>
      <c r="H131" s="32"/>
    </row>
    <row r="132" spans="1:8" s="2" customFormat="1" ht="16.899999999999999" customHeight="1">
      <c r="A132" s="31"/>
      <c r="B132" s="32"/>
      <c r="C132" s="210" t="s">
        <v>313</v>
      </c>
      <c r="D132" s="210" t="s">
        <v>314</v>
      </c>
      <c r="E132" s="17" t="s">
        <v>1</v>
      </c>
      <c r="F132" s="211">
        <v>4.3040000000000003</v>
      </c>
      <c r="G132" s="31"/>
      <c r="H132" s="32"/>
    </row>
    <row r="133" spans="1:8" s="2" customFormat="1" ht="16.899999999999999" customHeight="1">
      <c r="A133" s="31"/>
      <c r="B133" s="32"/>
      <c r="C133" s="206" t="s">
        <v>329</v>
      </c>
      <c r="D133" s="207" t="s">
        <v>329</v>
      </c>
      <c r="E133" s="208" t="s">
        <v>1</v>
      </c>
      <c r="F133" s="209">
        <v>4.3040000000000003</v>
      </c>
      <c r="G133" s="31"/>
      <c r="H133" s="32"/>
    </row>
    <row r="134" spans="1:8" s="2" customFormat="1" ht="16.899999999999999" customHeight="1">
      <c r="A134" s="31"/>
      <c r="B134" s="32"/>
      <c r="C134" s="210" t="s">
        <v>329</v>
      </c>
      <c r="D134" s="210" t="s">
        <v>330</v>
      </c>
      <c r="E134" s="17" t="s">
        <v>1</v>
      </c>
      <c r="F134" s="211">
        <v>4.3040000000000003</v>
      </c>
      <c r="G134" s="31"/>
      <c r="H134" s="32"/>
    </row>
    <row r="135" spans="1:8" s="2" customFormat="1" ht="16.899999999999999" customHeight="1">
      <c r="A135" s="31"/>
      <c r="B135" s="32"/>
      <c r="C135" s="206" t="s">
        <v>276</v>
      </c>
      <c r="D135" s="207" t="s">
        <v>276</v>
      </c>
      <c r="E135" s="208" t="s">
        <v>1</v>
      </c>
      <c r="F135" s="209">
        <v>5.016</v>
      </c>
      <c r="G135" s="31"/>
      <c r="H135" s="32"/>
    </row>
    <row r="136" spans="1:8" s="2" customFormat="1" ht="16.899999999999999" customHeight="1">
      <c r="A136" s="31"/>
      <c r="B136" s="32"/>
      <c r="C136" s="210" t="s">
        <v>276</v>
      </c>
      <c r="D136" s="210" t="s">
        <v>277</v>
      </c>
      <c r="E136" s="17" t="s">
        <v>1</v>
      </c>
      <c r="F136" s="211">
        <v>5.016</v>
      </c>
      <c r="G136" s="31"/>
      <c r="H136" s="32"/>
    </row>
    <row r="137" spans="1:8" s="2" customFormat="1" ht="16.899999999999999" customHeight="1">
      <c r="A137" s="31"/>
      <c r="B137" s="32"/>
      <c r="C137" s="206" t="s">
        <v>284</v>
      </c>
      <c r="D137" s="207" t="s">
        <v>284</v>
      </c>
      <c r="E137" s="208" t="s">
        <v>1</v>
      </c>
      <c r="F137" s="209">
        <v>5.016</v>
      </c>
      <c r="G137" s="31"/>
      <c r="H137" s="32"/>
    </row>
    <row r="138" spans="1:8" s="2" customFormat="1" ht="16.899999999999999" customHeight="1">
      <c r="A138" s="31"/>
      <c r="B138" s="32"/>
      <c r="C138" s="210" t="s">
        <v>284</v>
      </c>
      <c r="D138" s="210" t="s">
        <v>285</v>
      </c>
      <c r="E138" s="17" t="s">
        <v>1</v>
      </c>
      <c r="F138" s="211">
        <v>5.016</v>
      </c>
      <c r="G138" s="31"/>
      <c r="H138" s="32"/>
    </row>
    <row r="139" spans="1:8" s="2" customFormat="1" ht="16.899999999999999" customHeight="1">
      <c r="A139" s="31"/>
      <c r="B139" s="32"/>
      <c r="C139" s="206" t="s">
        <v>292</v>
      </c>
      <c r="D139" s="207" t="s">
        <v>292</v>
      </c>
      <c r="E139" s="208" t="s">
        <v>1</v>
      </c>
      <c r="F139" s="209">
        <v>5.016</v>
      </c>
      <c r="G139" s="31"/>
      <c r="H139" s="32"/>
    </row>
    <row r="140" spans="1:8" s="2" customFormat="1" ht="16.899999999999999" customHeight="1">
      <c r="A140" s="31"/>
      <c r="B140" s="32"/>
      <c r="C140" s="210" t="s">
        <v>292</v>
      </c>
      <c r="D140" s="210" t="s">
        <v>293</v>
      </c>
      <c r="E140" s="17" t="s">
        <v>1</v>
      </c>
      <c r="F140" s="211">
        <v>5.016</v>
      </c>
      <c r="G140" s="31"/>
      <c r="H140" s="32"/>
    </row>
    <row r="141" spans="1:8" s="2" customFormat="1" ht="16.899999999999999" customHeight="1">
      <c r="A141" s="31"/>
      <c r="B141" s="32"/>
      <c r="C141" s="206" t="s">
        <v>299</v>
      </c>
      <c r="D141" s="207" t="s">
        <v>299</v>
      </c>
      <c r="E141" s="208" t="s">
        <v>1</v>
      </c>
      <c r="F141" s="209">
        <v>5.016</v>
      </c>
      <c r="G141" s="31"/>
      <c r="H141" s="32"/>
    </row>
    <row r="142" spans="1:8" s="2" customFormat="1" ht="16.899999999999999" customHeight="1">
      <c r="A142" s="31"/>
      <c r="B142" s="32"/>
      <c r="C142" s="210" t="s">
        <v>299</v>
      </c>
      <c r="D142" s="210" t="s">
        <v>300</v>
      </c>
      <c r="E142" s="17" t="s">
        <v>1</v>
      </c>
      <c r="F142" s="211">
        <v>5.016</v>
      </c>
      <c r="G142" s="31"/>
      <c r="H142" s="32"/>
    </row>
    <row r="143" spans="1:8" s="2" customFormat="1" ht="26.45" customHeight="1">
      <c r="A143" s="31"/>
      <c r="B143" s="32"/>
      <c r="C143" s="205" t="s">
        <v>789</v>
      </c>
      <c r="D143" s="205" t="s">
        <v>102</v>
      </c>
      <c r="E143" s="31"/>
      <c r="F143" s="31"/>
      <c r="G143" s="31"/>
      <c r="H143" s="32"/>
    </row>
    <row r="144" spans="1:8" s="2" customFormat="1" ht="16.899999999999999" customHeight="1">
      <c r="A144" s="31"/>
      <c r="B144" s="32"/>
      <c r="C144" s="206" t="s">
        <v>244</v>
      </c>
      <c r="D144" s="207" t="s">
        <v>244</v>
      </c>
      <c r="E144" s="208" t="s">
        <v>1</v>
      </c>
      <c r="F144" s="209">
        <v>2</v>
      </c>
      <c r="G144" s="31"/>
      <c r="H144" s="32"/>
    </row>
    <row r="145" spans="1:8" s="2" customFormat="1" ht="16.899999999999999" customHeight="1">
      <c r="A145" s="31"/>
      <c r="B145" s="32"/>
      <c r="C145" s="210" t="s">
        <v>244</v>
      </c>
      <c r="D145" s="210" t="s">
        <v>422</v>
      </c>
      <c r="E145" s="17" t="s">
        <v>1</v>
      </c>
      <c r="F145" s="211">
        <v>2</v>
      </c>
      <c r="G145" s="31"/>
      <c r="H145" s="32"/>
    </row>
    <row r="146" spans="1:8" s="2" customFormat="1" ht="16.899999999999999" customHeight="1">
      <c r="A146" s="31"/>
      <c r="B146" s="32"/>
      <c r="C146" s="212" t="s">
        <v>788</v>
      </c>
      <c r="D146" s="31"/>
      <c r="E146" s="31"/>
      <c r="F146" s="31"/>
      <c r="G146" s="31"/>
      <c r="H146" s="32"/>
    </row>
    <row r="147" spans="1:8" s="2" customFormat="1" ht="16.899999999999999" customHeight="1">
      <c r="A147" s="31"/>
      <c r="B147" s="32"/>
      <c r="C147" s="210" t="s">
        <v>418</v>
      </c>
      <c r="D147" s="210" t="s">
        <v>419</v>
      </c>
      <c r="E147" s="17" t="s">
        <v>240</v>
      </c>
      <c r="F147" s="211">
        <v>2</v>
      </c>
      <c r="G147" s="31"/>
      <c r="H147" s="32"/>
    </row>
    <row r="148" spans="1:8" s="2" customFormat="1" ht="16.899999999999999" customHeight="1">
      <c r="A148" s="31"/>
      <c r="B148" s="32"/>
      <c r="C148" s="206" t="s">
        <v>311</v>
      </c>
      <c r="D148" s="207" t="s">
        <v>311</v>
      </c>
      <c r="E148" s="208" t="s">
        <v>1</v>
      </c>
      <c r="F148" s="209">
        <v>0.34599999999999997</v>
      </c>
      <c r="G148" s="31"/>
      <c r="H148" s="32"/>
    </row>
    <row r="149" spans="1:8" s="2" customFormat="1" ht="16.899999999999999" customHeight="1">
      <c r="A149" s="31"/>
      <c r="B149" s="32"/>
      <c r="C149" s="210" t="s">
        <v>311</v>
      </c>
      <c r="D149" s="210" t="s">
        <v>384</v>
      </c>
      <c r="E149" s="17" t="s">
        <v>1</v>
      </c>
      <c r="F149" s="211">
        <v>0.34599999999999997</v>
      </c>
      <c r="G149" s="31"/>
      <c r="H149" s="32"/>
    </row>
    <row r="150" spans="1:8" s="2" customFormat="1" ht="16.899999999999999" customHeight="1">
      <c r="A150" s="31"/>
      <c r="B150" s="32"/>
      <c r="C150" s="212" t="s">
        <v>788</v>
      </c>
      <c r="D150" s="31"/>
      <c r="E150" s="31"/>
      <c r="F150" s="31"/>
      <c r="G150" s="31"/>
      <c r="H150" s="32"/>
    </row>
    <row r="151" spans="1:8" s="2" customFormat="1" ht="16.899999999999999" customHeight="1">
      <c r="A151" s="31"/>
      <c r="B151" s="32"/>
      <c r="C151" s="210" t="s">
        <v>279</v>
      </c>
      <c r="D151" s="210" t="s">
        <v>280</v>
      </c>
      <c r="E151" s="17" t="s">
        <v>268</v>
      </c>
      <c r="F151" s="211">
        <v>1.0289999999999999</v>
      </c>
      <c r="G151" s="31"/>
      <c r="H151" s="32"/>
    </row>
    <row r="152" spans="1:8" s="2" customFormat="1" ht="16.899999999999999" customHeight="1">
      <c r="A152" s="31"/>
      <c r="B152" s="32"/>
      <c r="C152" s="206" t="s">
        <v>319</v>
      </c>
      <c r="D152" s="207" t="s">
        <v>319</v>
      </c>
      <c r="E152" s="208" t="s">
        <v>1</v>
      </c>
      <c r="F152" s="209">
        <v>0.34599999999999997</v>
      </c>
      <c r="G152" s="31"/>
      <c r="H152" s="32"/>
    </row>
    <row r="153" spans="1:8" s="2" customFormat="1" ht="16.899999999999999" customHeight="1">
      <c r="A153" s="31"/>
      <c r="B153" s="32"/>
      <c r="C153" s="210" t="s">
        <v>319</v>
      </c>
      <c r="D153" s="210" t="s">
        <v>384</v>
      </c>
      <c r="E153" s="17" t="s">
        <v>1</v>
      </c>
      <c r="F153" s="211">
        <v>0.34599999999999997</v>
      </c>
      <c r="G153" s="31"/>
      <c r="H153" s="32"/>
    </row>
    <row r="154" spans="1:8" s="2" customFormat="1" ht="16.899999999999999" customHeight="1">
      <c r="A154" s="31"/>
      <c r="B154" s="32"/>
      <c r="C154" s="212" t="s">
        <v>788</v>
      </c>
      <c r="D154" s="31"/>
      <c r="E154" s="31"/>
      <c r="F154" s="31"/>
      <c r="G154" s="31"/>
      <c r="H154" s="32"/>
    </row>
    <row r="155" spans="1:8" s="2" customFormat="1" ht="16.899999999999999" customHeight="1">
      <c r="A155" s="31"/>
      <c r="B155" s="32"/>
      <c r="C155" s="210" t="s">
        <v>287</v>
      </c>
      <c r="D155" s="210" t="s">
        <v>288</v>
      </c>
      <c r="E155" s="17" t="s">
        <v>268</v>
      </c>
      <c r="F155" s="211">
        <v>1.0289999999999999</v>
      </c>
      <c r="G155" s="31"/>
      <c r="H155" s="32"/>
    </row>
    <row r="156" spans="1:8" s="2" customFormat="1" ht="16.899999999999999" customHeight="1">
      <c r="A156" s="31"/>
      <c r="B156" s="32"/>
      <c r="C156" s="206" t="s">
        <v>328</v>
      </c>
      <c r="D156" s="207" t="s">
        <v>328</v>
      </c>
      <c r="E156" s="208" t="s">
        <v>1</v>
      </c>
      <c r="F156" s="209">
        <v>0.34599999999999997</v>
      </c>
      <c r="G156" s="31"/>
      <c r="H156" s="32"/>
    </row>
    <row r="157" spans="1:8" s="2" customFormat="1" ht="16.899999999999999" customHeight="1">
      <c r="A157" s="31"/>
      <c r="B157" s="32"/>
      <c r="C157" s="210" t="s">
        <v>328</v>
      </c>
      <c r="D157" s="210" t="s">
        <v>384</v>
      </c>
      <c r="E157" s="17" t="s">
        <v>1</v>
      </c>
      <c r="F157" s="211">
        <v>0.34599999999999997</v>
      </c>
      <c r="G157" s="31"/>
      <c r="H157" s="32"/>
    </row>
    <row r="158" spans="1:8" s="2" customFormat="1" ht="16.899999999999999" customHeight="1">
      <c r="A158" s="31"/>
      <c r="B158" s="32"/>
      <c r="C158" s="212" t="s">
        <v>788</v>
      </c>
      <c r="D158" s="31"/>
      <c r="E158" s="31"/>
      <c r="F158" s="31"/>
      <c r="G158" s="31"/>
      <c r="H158" s="32"/>
    </row>
    <row r="159" spans="1:8" s="2" customFormat="1" ht="16.899999999999999" customHeight="1">
      <c r="A159" s="31"/>
      <c r="B159" s="32"/>
      <c r="C159" s="210" t="s">
        <v>294</v>
      </c>
      <c r="D159" s="210" t="s">
        <v>295</v>
      </c>
      <c r="E159" s="17" t="s">
        <v>268</v>
      </c>
      <c r="F159" s="211">
        <v>1.0289999999999999</v>
      </c>
      <c r="G159" s="31"/>
      <c r="H159" s="32"/>
    </row>
    <row r="160" spans="1:8" s="2" customFormat="1" ht="16.899999999999999" customHeight="1">
      <c r="A160" s="31"/>
      <c r="B160" s="32"/>
      <c r="C160" s="206" t="s">
        <v>398</v>
      </c>
      <c r="D160" s="207" t="s">
        <v>398</v>
      </c>
      <c r="E160" s="208" t="s">
        <v>1</v>
      </c>
      <c r="F160" s="209">
        <v>0.34599999999999997</v>
      </c>
      <c r="G160" s="31"/>
      <c r="H160" s="32"/>
    </row>
    <row r="161" spans="1:8" s="2" customFormat="1" ht="16.899999999999999" customHeight="1">
      <c r="A161" s="31"/>
      <c r="B161" s="32"/>
      <c r="C161" s="210" t="s">
        <v>398</v>
      </c>
      <c r="D161" s="210" t="s">
        <v>384</v>
      </c>
      <c r="E161" s="17" t="s">
        <v>1</v>
      </c>
      <c r="F161" s="211">
        <v>0.34599999999999997</v>
      </c>
      <c r="G161" s="31"/>
      <c r="H161" s="32"/>
    </row>
    <row r="162" spans="1:8" s="2" customFormat="1" ht="16.899999999999999" customHeight="1">
      <c r="A162" s="31"/>
      <c r="B162" s="32"/>
      <c r="C162" s="212" t="s">
        <v>788</v>
      </c>
      <c r="D162" s="31"/>
      <c r="E162" s="31"/>
      <c r="F162" s="31"/>
      <c r="G162" s="31"/>
      <c r="H162" s="32"/>
    </row>
    <row r="163" spans="1:8" s="2" customFormat="1" ht="16.899999999999999" customHeight="1">
      <c r="A163" s="31"/>
      <c r="B163" s="32"/>
      <c r="C163" s="210" t="s">
        <v>307</v>
      </c>
      <c r="D163" s="210" t="s">
        <v>308</v>
      </c>
      <c r="E163" s="17" t="s">
        <v>268</v>
      </c>
      <c r="F163" s="211">
        <v>0.88900000000000001</v>
      </c>
      <c r="G163" s="31"/>
      <c r="H163" s="32"/>
    </row>
    <row r="164" spans="1:8" s="2" customFormat="1" ht="16.899999999999999" customHeight="1">
      <c r="A164" s="31"/>
      <c r="B164" s="32"/>
      <c r="C164" s="206" t="s">
        <v>404</v>
      </c>
      <c r="D164" s="207" t="s">
        <v>404</v>
      </c>
      <c r="E164" s="208" t="s">
        <v>1</v>
      </c>
      <c r="F164" s="209">
        <v>0.26500000000000001</v>
      </c>
      <c r="G164" s="31"/>
      <c r="H164" s="32"/>
    </row>
    <row r="165" spans="1:8" s="2" customFormat="1" ht="16.899999999999999" customHeight="1">
      <c r="A165" s="31"/>
      <c r="B165" s="32"/>
      <c r="C165" s="210" t="s">
        <v>404</v>
      </c>
      <c r="D165" s="210" t="s">
        <v>405</v>
      </c>
      <c r="E165" s="17" t="s">
        <v>1</v>
      </c>
      <c r="F165" s="211">
        <v>0.26500000000000001</v>
      </c>
      <c r="G165" s="31"/>
      <c r="H165" s="32"/>
    </row>
    <row r="166" spans="1:8" s="2" customFormat="1" ht="16.899999999999999" customHeight="1">
      <c r="A166" s="31"/>
      <c r="B166" s="32"/>
      <c r="C166" s="212" t="s">
        <v>788</v>
      </c>
      <c r="D166" s="31"/>
      <c r="E166" s="31"/>
      <c r="F166" s="31"/>
      <c r="G166" s="31"/>
      <c r="H166" s="32"/>
    </row>
    <row r="167" spans="1:8" s="2" customFormat="1" ht="16.899999999999999" customHeight="1">
      <c r="A167" s="31"/>
      <c r="B167" s="32"/>
      <c r="C167" s="210" t="s">
        <v>316</v>
      </c>
      <c r="D167" s="210" t="s">
        <v>317</v>
      </c>
      <c r="E167" s="17" t="s">
        <v>304</v>
      </c>
      <c r="F167" s="211">
        <v>0.26500000000000001</v>
      </c>
      <c r="G167" s="31"/>
      <c r="H167" s="32"/>
    </row>
    <row r="168" spans="1:8" s="2" customFormat="1" ht="16.899999999999999" customHeight="1">
      <c r="A168" s="31"/>
      <c r="B168" s="32"/>
      <c r="C168" s="206" t="s">
        <v>409</v>
      </c>
      <c r="D168" s="207" t="s">
        <v>409</v>
      </c>
      <c r="E168" s="208" t="s">
        <v>1</v>
      </c>
      <c r="F168" s="209">
        <v>0.34599999999999997</v>
      </c>
      <c r="G168" s="31"/>
      <c r="H168" s="32"/>
    </row>
    <row r="169" spans="1:8" s="2" customFormat="1" ht="16.899999999999999" customHeight="1">
      <c r="A169" s="31"/>
      <c r="B169" s="32"/>
      <c r="C169" s="210" t="s">
        <v>409</v>
      </c>
      <c r="D169" s="210" t="s">
        <v>384</v>
      </c>
      <c r="E169" s="17" t="s">
        <v>1</v>
      </c>
      <c r="F169" s="211">
        <v>0.34599999999999997</v>
      </c>
      <c r="G169" s="31"/>
      <c r="H169" s="32"/>
    </row>
    <row r="170" spans="1:8" s="2" customFormat="1" ht="16.899999999999999" customHeight="1">
      <c r="A170" s="31"/>
      <c r="B170" s="32"/>
      <c r="C170" s="212" t="s">
        <v>788</v>
      </c>
      <c r="D170" s="31"/>
      <c r="E170" s="31"/>
      <c r="F170" s="31"/>
      <c r="G170" s="31"/>
      <c r="H170" s="32"/>
    </row>
    <row r="171" spans="1:8" s="2" customFormat="1" ht="16.899999999999999" customHeight="1">
      <c r="A171" s="31"/>
      <c r="B171" s="32"/>
      <c r="C171" s="210" t="s">
        <v>324</v>
      </c>
      <c r="D171" s="210" t="s">
        <v>325</v>
      </c>
      <c r="E171" s="17" t="s">
        <v>268</v>
      </c>
      <c r="F171" s="211">
        <v>0.88900000000000001</v>
      </c>
      <c r="G171" s="31"/>
      <c r="H171" s="32"/>
    </row>
    <row r="172" spans="1:8" s="2" customFormat="1" ht="16.899999999999999" customHeight="1">
      <c r="A172" s="31"/>
      <c r="B172" s="32"/>
      <c r="C172" s="206" t="s">
        <v>413</v>
      </c>
      <c r="D172" s="207" t="s">
        <v>413</v>
      </c>
      <c r="E172" s="208" t="s">
        <v>1</v>
      </c>
      <c r="F172" s="209">
        <v>0.26500000000000001</v>
      </c>
      <c r="G172" s="31"/>
      <c r="H172" s="32"/>
    </row>
    <row r="173" spans="1:8" s="2" customFormat="1" ht="16.899999999999999" customHeight="1">
      <c r="A173" s="31"/>
      <c r="B173" s="32"/>
      <c r="C173" s="210" t="s">
        <v>413</v>
      </c>
      <c r="D173" s="210" t="s">
        <v>405</v>
      </c>
      <c r="E173" s="17" t="s">
        <v>1</v>
      </c>
      <c r="F173" s="211">
        <v>0.26500000000000001</v>
      </c>
      <c r="G173" s="31"/>
      <c r="H173" s="32"/>
    </row>
    <row r="174" spans="1:8" s="2" customFormat="1" ht="16.899999999999999" customHeight="1">
      <c r="A174" s="31"/>
      <c r="B174" s="32"/>
      <c r="C174" s="212" t="s">
        <v>788</v>
      </c>
      <c r="D174" s="31"/>
      <c r="E174" s="31"/>
      <c r="F174" s="31"/>
      <c r="G174" s="31"/>
      <c r="H174" s="32"/>
    </row>
    <row r="175" spans="1:8" s="2" customFormat="1" ht="16.899999999999999" customHeight="1">
      <c r="A175" s="31"/>
      <c r="B175" s="32"/>
      <c r="C175" s="210" t="s">
        <v>332</v>
      </c>
      <c r="D175" s="210" t="s">
        <v>317</v>
      </c>
      <c r="E175" s="17" t="s">
        <v>304</v>
      </c>
      <c r="F175" s="211">
        <v>0.26500000000000001</v>
      </c>
      <c r="G175" s="31"/>
      <c r="H175" s="32"/>
    </row>
    <row r="176" spans="1:8" s="2" customFormat="1" ht="16.899999999999999" customHeight="1">
      <c r="A176" s="31"/>
      <c r="B176" s="32"/>
      <c r="C176" s="206" t="s">
        <v>353</v>
      </c>
      <c r="D176" s="207" t="s">
        <v>353</v>
      </c>
      <c r="E176" s="208" t="s">
        <v>1</v>
      </c>
      <c r="F176" s="209">
        <v>37</v>
      </c>
      <c r="G176" s="31"/>
      <c r="H176" s="32"/>
    </row>
    <row r="177" spans="1:8" s="2" customFormat="1" ht="16.899999999999999" customHeight="1">
      <c r="A177" s="31"/>
      <c r="B177" s="32"/>
      <c r="C177" s="210" t="s">
        <v>353</v>
      </c>
      <c r="D177" s="210" t="s">
        <v>354</v>
      </c>
      <c r="E177" s="17" t="s">
        <v>1</v>
      </c>
      <c r="F177" s="211">
        <v>37</v>
      </c>
      <c r="G177" s="31"/>
      <c r="H177" s="32"/>
    </row>
    <row r="178" spans="1:8" s="2" customFormat="1" ht="16.899999999999999" customHeight="1">
      <c r="A178" s="31"/>
      <c r="B178" s="32"/>
      <c r="C178" s="212" t="s">
        <v>788</v>
      </c>
      <c r="D178" s="31"/>
      <c r="E178" s="31"/>
      <c r="F178" s="31"/>
      <c r="G178" s="31"/>
      <c r="H178" s="32"/>
    </row>
    <row r="179" spans="1:8" s="2" customFormat="1" ht="16.899999999999999" customHeight="1">
      <c r="A179" s="31"/>
      <c r="B179" s="32"/>
      <c r="C179" s="210" t="s">
        <v>349</v>
      </c>
      <c r="D179" s="210" t="s">
        <v>350</v>
      </c>
      <c r="E179" s="17" t="s">
        <v>304</v>
      </c>
      <c r="F179" s="211">
        <v>37</v>
      </c>
      <c r="G179" s="31"/>
      <c r="H179" s="32"/>
    </row>
    <row r="180" spans="1:8" s="2" customFormat="1" ht="16.899999999999999" customHeight="1">
      <c r="A180" s="31"/>
      <c r="B180" s="32"/>
      <c r="C180" s="206" t="s">
        <v>361</v>
      </c>
      <c r="D180" s="207" t="s">
        <v>361</v>
      </c>
      <c r="E180" s="208" t="s">
        <v>1</v>
      </c>
      <c r="F180" s="209">
        <v>20</v>
      </c>
      <c r="G180" s="31"/>
      <c r="H180" s="32"/>
    </row>
    <row r="181" spans="1:8" s="2" customFormat="1" ht="16.899999999999999" customHeight="1">
      <c r="A181" s="31"/>
      <c r="B181" s="32"/>
      <c r="C181" s="210" t="s">
        <v>361</v>
      </c>
      <c r="D181" s="210" t="s">
        <v>362</v>
      </c>
      <c r="E181" s="17" t="s">
        <v>1</v>
      </c>
      <c r="F181" s="211">
        <v>20</v>
      </c>
      <c r="G181" s="31"/>
      <c r="H181" s="32"/>
    </row>
    <row r="182" spans="1:8" s="2" customFormat="1" ht="16.899999999999999" customHeight="1">
      <c r="A182" s="31"/>
      <c r="B182" s="32"/>
      <c r="C182" s="212" t="s">
        <v>788</v>
      </c>
      <c r="D182" s="31"/>
      <c r="E182" s="31"/>
      <c r="F182" s="31"/>
      <c r="G182" s="31"/>
      <c r="H182" s="32"/>
    </row>
    <row r="183" spans="1:8" s="2" customFormat="1" ht="16.899999999999999" customHeight="1">
      <c r="A183" s="31"/>
      <c r="B183" s="32"/>
      <c r="C183" s="210" t="s">
        <v>357</v>
      </c>
      <c r="D183" s="210" t="s">
        <v>358</v>
      </c>
      <c r="E183" s="17" t="s">
        <v>359</v>
      </c>
      <c r="F183" s="211">
        <v>20</v>
      </c>
      <c r="G183" s="31"/>
      <c r="H183" s="32"/>
    </row>
    <row r="184" spans="1:8" s="2" customFormat="1" ht="16.899999999999999" customHeight="1">
      <c r="A184" s="31"/>
      <c r="B184" s="32"/>
      <c r="C184" s="206" t="s">
        <v>259</v>
      </c>
      <c r="D184" s="207" t="s">
        <v>259</v>
      </c>
      <c r="E184" s="208" t="s">
        <v>1</v>
      </c>
      <c r="F184" s="209">
        <v>1.2999999999999999E-2</v>
      </c>
      <c r="G184" s="31"/>
      <c r="H184" s="32"/>
    </row>
    <row r="185" spans="1:8" s="2" customFormat="1" ht="16.899999999999999" customHeight="1">
      <c r="A185" s="31"/>
      <c r="B185" s="32"/>
      <c r="C185" s="210" t="s">
        <v>259</v>
      </c>
      <c r="D185" s="210" t="s">
        <v>369</v>
      </c>
      <c r="E185" s="17" t="s">
        <v>1</v>
      </c>
      <c r="F185" s="211">
        <v>1.2999999999999999E-2</v>
      </c>
      <c r="G185" s="31"/>
      <c r="H185" s="32"/>
    </row>
    <row r="186" spans="1:8" s="2" customFormat="1" ht="16.899999999999999" customHeight="1">
      <c r="A186" s="31"/>
      <c r="B186" s="32"/>
      <c r="C186" s="212" t="s">
        <v>788</v>
      </c>
      <c r="D186" s="31"/>
      <c r="E186" s="31"/>
      <c r="F186" s="31"/>
      <c r="G186" s="31"/>
      <c r="H186" s="32"/>
    </row>
    <row r="187" spans="1:8" s="2" customFormat="1" ht="16.899999999999999" customHeight="1">
      <c r="A187" s="31"/>
      <c r="B187" s="32"/>
      <c r="C187" s="210" t="s">
        <v>365</v>
      </c>
      <c r="D187" s="210" t="s">
        <v>366</v>
      </c>
      <c r="E187" s="17" t="s">
        <v>367</v>
      </c>
      <c r="F187" s="211">
        <v>1.2999999999999999E-2</v>
      </c>
      <c r="G187" s="31"/>
      <c r="H187" s="32"/>
    </row>
    <row r="188" spans="1:8" s="2" customFormat="1" ht="16.899999999999999" customHeight="1">
      <c r="A188" s="31"/>
      <c r="B188" s="32"/>
      <c r="C188" s="206" t="s">
        <v>271</v>
      </c>
      <c r="D188" s="207" t="s">
        <v>271</v>
      </c>
      <c r="E188" s="208" t="s">
        <v>1</v>
      </c>
      <c r="F188" s="209">
        <v>20</v>
      </c>
      <c r="G188" s="31"/>
      <c r="H188" s="32"/>
    </row>
    <row r="189" spans="1:8" s="2" customFormat="1" ht="16.899999999999999" customHeight="1">
      <c r="A189" s="31"/>
      <c r="B189" s="32"/>
      <c r="C189" s="210" t="s">
        <v>271</v>
      </c>
      <c r="D189" s="210" t="s">
        <v>362</v>
      </c>
      <c r="E189" s="17" t="s">
        <v>1</v>
      </c>
      <c r="F189" s="211">
        <v>20</v>
      </c>
      <c r="G189" s="31"/>
      <c r="H189" s="32"/>
    </row>
    <row r="190" spans="1:8" s="2" customFormat="1" ht="16.899999999999999" customHeight="1">
      <c r="A190" s="31"/>
      <c r="B190" s="32"/>
      <c r="C190" s="212" t="s">
        <v>788</v>
      </c>
      <c r="D190" s="31"/>
      <c r="E190" s="31"/>
      <c r="F190" s="31"/>
      <c r="G190" s="31"/>
      <c r="H190" s="32"/>
    </row>
    <row r="191" spans="1:8" s="2" customFormat="1" ht="16.899999999999999" customHeight="1">
      <c r="A191" s="31"/>
      <c r="B191" s="32"/>
      <c r="C191" s="210" t="s">
        <v>370</v>
      </c>
      <c r="D191" s="210" t="s">
        <v>371</v>
      </c>
      <c r="E191" s="17" t="s">
        <v>359</v>
      </c>
      <c r="F191" s="211">
        <v>20</v>
      </c>
      <c r="G191" s="31"/>
      <c r="H191" s="32"/>
    </row>
    <row r="192" spans="1:8" s="2" customFormat="1" ht="16.899999999999999" customHeight="1">
      <c r="A192" s="31"/>
      <c r="B192" s="32"/>
      <c r="C192" s="206" t="s">
        <v>283</v>
      </c>
      <c r="D192" s="207" t="s">
        <v>283</v>
      </c>
      <c r="E192" s="208" t="s">
        <v>1</v>
      </c>
      <c r="F192" s="209">
        <v>4.0000000000000001E-3</v>
      </c>
      <c r="G192" s="31"/>
      <c r="H192" s="32"/>
    </row>
    <row r="193" spans="1:8" s="2" customFormat="1" ht="16.899999999999999" customHeight="1">
      <c r="A193" s="31"/>
      <c r="B193" s="32"/>
      <c r="C193" s="210" t="s">
        <v>283</v>
      </c>
      <c r="D193" s="210" t="s">
        <v>377</v>
      </c>
      <c r="E193" s="17" t="s">
        <v>1</v>
      </c>
      <c r="F193" s="211">
        <v>4.0000000000000001E-3</v>
      </c>
      <c r="G193" s="31"/>
      <c r="H193" s="32"/>
    </row>
    <row r="194" spans="1:8" s="2" customFormat="1" ht="16.899999999999999" customHeight="1">
      <c r="A194" s="31"/>
      <c r="B194" s="32"/>
      <c r="C194" s="212" t="s">
        <v>788</v>
      </c>
      <c r="D194" s="31"/>
      <c r="E194" s="31"/>
      <c r="F194" s="31"/>
      <c r="G194" s="31"/>
      <c r="H194" s="32"/>
    </row>
    <row r="195" spans="1:8" s="2" customFormat="1" ht="16.899999999999999" customHeight="1">
      <c r="A195" s="31"/>
      <c r="B195" s="32"/>
      <c r="C195" s="210" t="s">
        <v>374</v>
      </c>
      <c r="D195" s="210" t="s">
        <v>375</v>
      </c>
      <c r="E195" s="17" t="s">
        <v>367</v>
      </c>
      <c r="F195" s="211">
        <v>4.0000000000000001E-3</v>
      </c>
      <c r="G195" s="31"/>
      <c r="H195" s="32"/>
    </row>
    <row r="196" spans="1:8" s="2" customFormat="1" ht="16.899999999999999" customHeight="1">
      <c r="A196" s="31"/>
      <c r="B196" s="32"/>
      <c r="C196" s="206" t="s">
        <v>291</v>
      </c>
      <c r="D196" s="207" t="s">
        <v>291</v>
      </c>
      <c r="E196" s="208" t="s">
        <v>1</v>
      </c>
      <c r="F196" s="209">
        <v>2.6</v>
      </c>
      <c r="G196" s="31"/>
      <c r="H196" s="32"/>
    </row>
    <row r="197" spans="1:8" s="2" customFormat="1" ht="16.899999999999999" customHeight="1">
      <c r="A197" s="31"/>
      <c r="B197" s="32"/>
      <c r="C197" s="210" t="s">
        <v>291</v>
      </c>
      <c r="D197" s="210" t="s">
        <v>380</v>
      </c>
      <c r="E197" s="17" t="s">
        <v>1</v>
      </c>
      <c r="F197" s="211">
        <v>2.6</v>
      </c>
      <c r="G197" s="31"/>
      <c r="H197" s="32"/>
    </row>
    <row r="198" spans="1:8" s="2" customFormat="1" ht="16.899999999999999" customHeight="1">
      <c r="A198" s="31"/>
      <c r="B198" s="32"/>
      <c r="C198" s="212" t="s">
        <v>788</v>
      </c>
      <c r="D198" s="31"/>
      <c r="E198" s="31"/>
      <c r="F198" s="31"/>
      <c r="G198" s="31"/>
      <c r="H198" s="32"/>
    </row>
    <row r="199" spans="1:8" s="2" customFormat="1" ht="16.899999999999999" customHeight="1">
      <c r="A199" s="31"/>
      <c r="B199" s="32"/>
      <c r="C199" s="210" t="s">
        <v>256</v>
      </c>
      <c r="D199" s="210" t="s">
        <v>257</v>
      </c>
      <c r="E199" s="17" t="s">
        <v>240</v>
      </c>
      <c r="F199" s="211">
        <v>2.6</v>
      </c>
      <c r="G199" s="31"/>
      <c r="H199" s="32"/>
    </row>
    <row r="200" spans="1:8" s="2" customFormat="1" ht="16.899999999999999" customHeight="1">
      <c r="A200" s="31"/>
      <c r="B200" s="32"/>
      <c r="C200" s="206" t="s">
        <v>383</v>
      </c>
      <c r="D200" s="207" t="s">
        <v>383</v>
      </c>
      <c r="E200" s="208" t="s">
        <v>1</v>
      </c>
      <c r="F200" s="209">
        <v>0.34599999999999997</v>
      </c>
      <c r="G200" s="31"/>
      <c r="H200" s="32"/>
    </row>
    <row r="201" spans="1:8" s="2" customFormat="1" ht="16.899999999999999" customHeight="1">
      <c r="A201" s="31"/>
      <c r="B201" s="32"/>
      <c r="C201" s="210" t="s">
        <v>383</v>
      </c>
      <c r="D201" s="210" t="s">
        <v>384</v>
      </c>
      <c r="E201" s="17" t="s">
        <v>1</v>
      </c>
      <c r="F201" s="211">
        <v>0.34599999999999997</v>
      </c>
      <c r="G201" s="31"/>
      <c r="H201" s="32"/>
    </row>
    <row r="202" spans="1:8" s="2" customFormat="1" ht="16.899999999999999" customHeight="1">
      <c r="A202" s="31"/>
      <c r="B202" s="32"/>
      <c r="C202" s="212" t="s">
        <v>788</v>
      </c>
      <c r="D202" s="31"/>
      <c r="E202" s="31"/>
      <c r="F202" s="31"/>
      <c r="G202" s="31"/>
      <c r="H202" s="32"/>
    </row>
    <row r="203" spans="1:8" s="2" customFormat="1" ht="16.899999999999999" customHeight="1">
      <c r="A203" s="31"/>
      <c r="B203" s="32"/>
      <c r="C203" s="210" t="s">
        <v>266</v>
      </c>
      <c r="D203" s="210" t="s">
        <v>267</v>
      </c>
      <c r="E203" s="17" t="s">
        <v>268</v>
      </c>
      <c r="F203" s="211">
        <v>1.0289999999999999</v>
      </c>
      <c r="G203" s="31"/>
      <c r="H203" s="32"/>
    </row>
    <row r="204" spans="1:8" s="2" customFormat="1" ht="16.899999999999999" customHeight="1">
      <c r="A204" s="31"/>
      <c r="B204" s="32"/>
      <c r="C204" s="206" t="s">
        <v>246</v>
      </c>
      <c r="D204" s="207" t="s">
        <v>246</v>
      </c>
      <c r="E204" s="208" t="s">
        <v>1</v>
      </c>
      <c r="F204" s="209">
        <v>2</v>
      </c>
      <c r="G204" s="31"/>
      <c r="H204" s="32"/>
    </row>
    <row r="205" spans="1:8" s="2" customFormat="1" ht="16.899999999999999" customHeight="1">
      <c r="A205" s="31"/>
      <c r="B205" s="32"/>
      <c r="C205" s="210" t="s">
        <v>246</v>
      </c>
      <c r="D205" s="210" t="s">
        <v>247</v>
      </c>
      <c r="E205" s="17" t="s">
        <v>1</v>
      </c>
      <c r="F205" s="211">
        <v>2</v>
      </c>
      <c r="G205" s="31"/>
      <c r="H205" s="32"/>
    </row>
    <row r="206" spans="1:8" s="2" customFormat="1" ht="16.899999999999999" customHeight="1">
      <c r="A206" s="31"/>
      <c r="B206" s="32"/>
      <c r="C206" s="206" t="s">
        <v>229</v>
      </c>
      <c r="D206" s="207" t="s">
        <v>229</v>
      </c>
      <c r="E206" s="208" t="s">
        <v>1</v>
      </c>
      <c r="F206" s="209">
        <v>0.123</v>
      </c>
      <c r="G206" s="31"/>
      <c r="H206" s="32"/>
    </row>
    <row r="207" spans="1:8" s="2" customFormat="1" ht="16.899999999999999" customHeight="1">
      <c r="A207" s="31"/>
      <c r="B207" s="32"/>
      <c r="C207" s="210" t="s">
        <v>229</v>
      </c>
      <c r="D207" s="210" t="s">
        <v>385</v>
      </c>
      <c r="E207" s="17" t="s">
        <v>1</v>
      </c>
      <c r="F207" s="211">
        <v>0.123</v>
      </c>
      <c r="G207" s="31"/>
      <c r="H207" s="32"/>
    </row>
    <row r="208" spans="1:8" s="2" customFormat="1" ht="16.899999999999999" customHeight="1">
      <c r="A208" s="31"/>
      <c r="B208" s="32"/>
      <c r="C208" s="212" t="s">
        <v>788</v>
      </c>
      <c r="D208" s="31"/>
      <c r="E208" s="31"/>
      <c r="F208" s="31"/>
      <c r="G208" s="31"/>
      <c r="H208" s="32"/>
    </row>
    <row r="209" spans="1:8" s="2" customFormat="1" ht="16.899999999999999" customHeight="1">
      <c r="A209" s="31"/>
      <c r="B209" s="32"/>
      <c r="C209" s="210" t="s">
        <v>279</v>
      </c>
      <c r="D209" s="210" t="s">
        <v>280</v>
      </c>
      <c r="E209" s="17" t="s">
        <v>268</v>
      </c>
      <c r="F209" s="211">
        <v>1.0289999999999999</v>
      </c>
      <c r="G209" s="31"/>
      <c r="H209" s="32"/>
    </row>
    <row r="210" spans="1:8" s="2" customFormat="1" ht="16.899999999999999" customHeight="1">
      <c r="A210" s="31"/>
      <c r="B210" s="32"/>
      <c r="C210" s="206" t="s">
        <v>321</v>
      </c>
      <c r="D210" s="207" t="s">
        <v>321</v>
      </c>
      <c r="E210" s="208" t="s">
        <v>1</v>
      </c>
      <c r="F210" s="209">
        <v>0.123</v>
      </c>
      <c r="G210" s="31"/>
      <c r="H210" s="32"/>
    </row>
    <row r="211" spans="1:8" s="2" customFormat="1" ht="16.899999999999999" customHeight="1">
      <c r="A211" s="31"/>
      <c r="B211" s="32"/>
      <c r="C211" s="210" t="s">
        <v>321</v>
      </c>
      <c r="D211" s="210" t="s">
        <v>385</v>
      </c>
      <c r="E211" s="17" t="s">
        <v>1</v>
      </c>
      <c r="F211" s="211">
        <v>0.123</v>
      </c>
      <c r="G211" s="31"/>
      <c r="H211" s="32"/>
    </row>
    <row r="212" spans="1:8" s="2" customFormat="1" ht="16.899999999999999" customHeight="1">
      <c r="A212" s="31"/>
      <c r="B212" s="32"/>
      <c r="C212" s="212" t="s">
        <v>788</v>
      </c>
      <c r="D212" s="31"/>
      <c r="E212" s="31"/>
      <c r="F212" s="31"/>
      <c r="G212" s="31"/>
      <c r="H212" s="32"/>
    </row>
    <row r="213" spans="1:8" s="2" customFormat="1" ht="16.899999999999999" customHeight="1">
      <c r="A213" s="31"/>
      <c r="B213" s="32"/>
      <c r="C213" s="210" t="s">
        <v>287</v>
      </c>
      <c r="D213" s="210" t="s">
        <v>288</v>
      </c>
      <c r="E213" s="17" t="s">
        <v>268</v>
      </c>
      <c r="F213" s="211">
        <v>1.0289999999999999</v>
      </c>
      <c r="G213" s="31"/>
      <c r="H213" s="32"/>
    </row>
    <row r="214" spans="1:8" s="2" customFormat="1" ht="16.899999999999999" customHeight="1">
      <c r="A214" s="31"/>
      <c r="B214" s="32"/>
      <c r="C214" s="206" t="s">
        <v>233</v>
      </c>
      <c r="D214" s="207" t="s">
        <v>233</v>
      </c>
      <c r="E214" s="208" t="s">
        <v>1</v>
      </c>
      <c r="F214" s="209">
        <v>0.123</v>
      </c>
      <c r="G214" s="31"/>
      <c r="H214" s="32"/>
    </row>
    <row r="215" spans="1:8" s="2" customFormat="1" ht="16.899999999999999" customHeight="1">
      <c r="A215" s="31"/>
      <c r="B215" s="32"/>
      <c r="C215" s="210" t="s">
        <v>233</v>
      </c>
      <c r="D215" s="210" t="s">
        <v>385</v>
      </c>
      <c r="E215" s="17" t="s">
        <v>1</v>
      </c>
      <c r="F215" s="211">
        <v>0.123</v>
      </c>
      <c r="G215" s="31"/>
      <c r="H215" s="32"/>
    </row>
    <row r="216" spans="1:8" s="2" customFormat="1" ht="16.899999999999999" customHeight="1">
      <c r="A216" s="31"/>
      <c r="B216" s="32"/>
      <c r="C216" s="212" t="s">
        <v>788</v>
      </c>
      <c r="D216" s="31"/>
      <c r="E216" s="31"/>
      <c r="F216" s="31"/>
      <c r="G216" s="31"/>
      <c r="H216" s="32"/>
    </row>
    <row r="217" spans="1:8" s="2" customFormat="1" ht="16.899999999999999" customHeight="1">
      <c r="A217" s="31"/>
      <c r="B217" s="32"/>
      <c r="C217" s="210" t="s">
        <v>294</v>
      </c>
      <c r="D217" s="210" t="s">
        <v>295</v>
      </c>
      <c r="E217" s="17" t="s">
        <v>268</v>
      </c>
      <c r="F217" s="211">
        <v>1.0289999999999999</v>
      </c>
      <c r="G217" s="31"/>
      <c r="H217" s="32"/>
    </row>
    <row r="218" spans="1:8" s="2" customFormat="1" ht="16.899999999999999" customHeight="1">
      <c r="A218" s="31"/>
      <c r="B218" s="32"/>
      <c r="C218" s="206" t="s">
        <v>342</v>
      </c>
      <c r="D218" s="207" t="s">
        <v>342</v>
      </c>
      <c r="E218" s="208" t="s">
        <v>1</v>
      </c>
      <c r="F218" s="209">
        <v>0.123</v>
      </c>
      <c r="G218" s="31"/>
      <c r="H218" s="32"/>
    </row>
    <row r="219" spans="1:8" s="2" customFormat="1" ht="16.899999999999999" customHeight="1">
      <c r="A219" s="31"/>
      <c r="B219" s="32"/>
      <c r="C219" s="210" t="s">
        <v>342</v>
      </c>
      <c r="D219" s="210" t="s">
        <v>385</v>
      </c>
      <c r="E219" s="17" t="s">
        <v>1</v>
      </c>
      <c r="F219" s="211">
        <v>0.123</v>
      </c>
      <c r="G219" s="31"/>
      <c r="H219" s="32"/>
    </row>
    <row r="220" spans="1:8" s="2" customFormat="1" ht="16.899999999999999" customHeight="1">
      <c r="A220" s="31"/>
      <c r="B220" s="32"/>
      <c r="C220" s="212" t="s">
        <v>788</v>
      </c>
      <c r="D220" s="31"/>
      <c r="E220" s="31"/>
      <c r="F220" s="31"/>
      <c r="G220" s="31"/>
      <c r="H220" s="32"/>
    </row>
    <row r="221" spans="1:8" s="2" customFormat="1" ht="16.899999999999999" customHeight="1">
      <c r="A221" s="31"/>
      <c r="B221" s="32"/>
      <c r="C221" s="210" t="s">
        <v>307</v>
      </c>
      <c r="D221" s="210" t="s">
        <v>308</v>
      </c>
      <c r="E221" s="17" t="s">
        <v>268</v>
      </c>
      <c r="F221" s="211">
        <v>0.88900000000000001</v>
      </c>
      <c r="G221" s="31"/>
      <c r="H221" s="32"/>
    </row>
    <row r="222" spans="1:8" s="2" customFormat="1" ht="16.899999999999999" customHeight="1">
      <c r="A222" s="31"/>
      <c r="B222" s="32"/>
      <c r="C222" s="206" t="s">
        <v>406</v>
      </c>
      <c r="D222" s="207" t="s">
        <v>406</v>
      </c>
      <c r="E222" s="208" t="s">
        <v>1</v>
      </c>
      <c r="F222" s="209">
        <v>0.26500000000000001</v>
      </c>
      <c r="G222" s="31"/>
      <c r="H222" s="32"/>
    </row>
    <row r="223" spans="1:8" s="2" customFormat="1" ht="16.899999999999999" customHeight="1">
      <c r="A223" s="31"/>
      <c r="B223" s="32"/>
      <c r="C223" s="210" t="s">
        <v>406</v>
      </c>
      <c r="D223" s="210" t="s">
        <v>407</v>
      </c>
      <c r="E223" s="17" t="s">
        <v>1</v>
      </c>
      <c r="F223" s="211">
        <v>0.26500000000000001</v>
      </c>
      <c r="G223" s="31"/>
      <c r="H223" s="32"/>
    </row>
    <row r="224" spans="1:8" s="2" customFormat="1" ht="16.899999999999999" customHeight="1">
      <c r="A224" s="31"/>
      <c r="B224" s="32"/>
      <c r="C224" s="206" t="s">
        <v>345</v>
      </c>
      <c r="D224" s="207" t="s">
        <v>345</v>
      </c>
      <c r="E224" s="208" t="s">
        <v>1</v>
      </c>
      <c r="F224" s="209">
        <v>0.123</v>
      </c>
      <c r="G224" s="31"/>
      <c r="H224" s="32"/>
    </row>
    <row r="225" spans="1:8" s="2" customFormat="1" ht="16.899999999999999" customHeight="1">
      <c r="A225" s="31"/>
      <c r="B225" s="32"/>
      <c r="C225" s="210" t="s">
        <v>345</v>
      </c>
      <c r="D225" s="210" t="s">
        <v>385</v>
      </c>
      <c r="E225" s="17" t="s">
        <v>1</v>
      </c>
      <c r="F225" s="211">
        <v>0.123</v>
      </c>
      <c r="G225" s="31"/>
      <c r="H225" s="32"/>
    </row>
    <row r="226" spans="1:8" s="2" customFormat="1" ht="16.899999999999999" customHeight="1">
      <c r="A226" s="31"/>
      <c r="B226" s="32"/>
      <c r="C226" s="212" t="s">
        <v>788</v>
      </c>
      <c r="D226" s="31"/>
      <c r="E226" s="31"/>
      <c r="F226" s="31"/>
      <c r="G226" s="31"/>
      <c r="H226" s="32"/>
    </row>
    <row r="227" spans="1:8" s="2" customFormat="1" ht="16.899999999999999" customHeight="1">
      <c r="A227" s="31"/>
      <c r="B227" s="32"/>
      <c r="C227" s="210" t="s">
        <v>324</v>
      </c>
      <c r="D227" s="210" t="s">
        <v>325</v>
      </c>
      <c r="E227" s="17" t="s">
        <v>268</v>
      </c>
      <c r="F227" s="211">
        <v>0.88900000000000001</v>
      </c>
      <c r="G227" s="31"/>
      <c r="H227" s="32"/>
    </row>
    <row r="228" spans="1:8" s="2" customFormat="1" ht="16.899999999999999" customHeight="1">
      <c r="A228" s="31"/>
      <c r="B228" s="32"/>
      <c r="C228" s="206" t="s">
        <v>414</v>
      </c>
      <c r="D228" s="207" t="s">
        <v>414</v>
      </c>
      <c r="E228" s="208" t="s">
        <v>1</v>
      </c>
      <c r="F228" s="209">
        <v>0.26500000000000001</v>
      </c>
      <c r="G228" s="31"/>
      <c r="H228" s="32"/>
    </row>
    <row r="229" spans="1:8" s="2" customFormat="1" ht="16.899999999999999" customHeight="1">
      <c r="A229" s="31"/>
      <c r="B229" s="32"/>
      <c r="C229" s="210" t="s">
        <v>414</v>
      </c>
      <c r="D229" s="210" t="s">
        <v>415</v>
      </c>
      <c r="E229" s="17" t="s">
        <v>1</v>
      </c>
      <c r="F229" s="211">
        <v>0.26500000000000001</v>
      </c>
      <c r="G229" s="31"/>
      <c r="H229" s="32"/>
    </row>
    <row r="230" spans="1:8" s="2" customFormat="1" ht="16.899999999999999" customHeight="1">
      <c r="A230" s="31"/>
      <c r="B230" s="32"/>
      <c r="C230" s="206" t="s">
        <v>355</v>
      </c>
      <c r="D230" s="207" t="s">
        <v>355</v>
      </c>
      <c r="E230" s="208" t="s">
        <v>1</v>
      </c>
      <c r="F230" s="209">
        <v>37</v>
      </c>
      <c r="G230" s="31"/>
      <c r="H230" s="32"/>
    </row>
    <row r="231" spans="1:8" s="2" customFormat="1" ht="16.899999999999999" customHeight="1">
      <c r="A231" s="31"/>
      <c r="B231" s="32"/>
      <c r="C231" s="210" t="s">
        <v>355</v>
      </c>
      <c r="D231" s="210" t="s">
        <v>356</v>
      </c>
      <c r="E231" s="17" t="s">
        <v>1</v>
      </c>
      <c r="F231" s="211">
        <v>37</v>
      </c>
      <c r="G231" s="31"/>
      <c r="H231" s="32"/>
    </row>
    <row r="232" spans="1:8" s="2" customFormat="1" ht="16.899999999999999" customHeight="1">
      <c r="A232" s="31"/>
      <c r="B232" s="32"/>
      <c r="C232" s="206" t="s">
        <v>363</v>
      </c>
      <c r="D232" s="207" t="s">
        <v>363</v>
      </c>
      <c r="E232" s="208" t="s">
        <v>1</v>
      </c>
      <c r="F232" s="209">
        <v>20</v>
      </c>
      <c r="G232" s="31"/>
      <c r="H232" s="32"/>
    </row>
    <row r="233" spans="1:8" s="2" customFormat="1" ht="16.899999999999999" customHeight="1">
      <c r="A233" s="31"/>
      <c r="B233" s="32"/>
      <c r="C233" s="210" t="s">
        <v>363</v>
      </c>
      <c r="D233" s="210" t="s">
        <v>364</v>
      </c>
      <c r="E233" s="17" t="s">
        <v>1</v>
      </c>
      <c r="F233" s="211">
        <v>20</v>
      </c>
      <c r="G233" s="31"/>
      <c r="H233" s="32"/>
    </row>
    <row r="234" spans="1:8" s="2" customFormat="1" ht="16.899999999999999" customHeight="1">
      <c r="A234" s="31"/>
      <c r="B234" s="32"/>
      <c r="C234" s="206" t="s">
        <v>261</v>
      </c>
      <c r="D234" s="207" t="s">
        <v>261</v>
      </c>
      <c r="E234" s="208" t="s">
        <v>1</v>
      </c>
      <c r="F234" s="209">
        <v>1.2999999999999999E-2</v>
      </c>
      <c r="G234" s="31"/>
      <c r="H234" s="32"/>
    </row>
    <row r="235" spans="1:8" s="2" customFormat="1" ht="16.899999999999999" customHeight="1">
      <c r="A235" s="31"/>
      <c r="B235" s="32"/>
      <c r="C235" s="210" t="s">
        <v>261</v>
      </c>
      <c r="D235" s="210" t="s">
        <v>262</v>
      </c>
      <c r="E235" s="17" t="s">
        <v>1</v>
      </c>
      <c r="F235" s="211">
        <v>1.2999999999999999E-2</v>
      </c>
      <c r="G235" s="31"/>
      <c r="H235" s="32"/>
    </row>
    <row r="236" spans="1:8" s="2" customFormat="1" ht="16.899999999999999" customHeight="1">
      <c r="A236" s="31"/>
      <c r="B236" s="32"/>
      <c r="C236" s="206" t="s">
        <v>211</v>
      </c>
      <c r="D236" s="207" t="s">
        <v>211</v>
      </c>
      <c r="E236" s="208" t="s">
        <v>1</v>
      </c>
      <c r="F236" s="209">
        <v>20</v>
      </c>
      <c r="G236" s="31"/>
      <c r="H236" s="32"/>
    </row>
    <row r="237" spans="1:8" s="2" customFormat="1" ht="16.899999999999999" customHeight="1">
      <c r="A237" s="31"/>
      <c r="B237" s="32"/>
      <c r="C237" s="210" t="s">
        <v>211</v>
      </c>
      <c r="D237" s="210" t="s">
        <v>373</v>
      </c>
      <c r="E237" s="17" t="s">
        <v>1</v>
      </c>
      <c r="F237" s="211">
        <v>20</v>
      </c>
      <c r="G237" s="31"/>
      <c r="H237" s="32"/>
    </row>
    <row r="238" spans="1:8" s="2" customFormat="1" ht="16.899999999999999" customHeight="1">
      <c r="A238" s="31"/>
      <c r="B238" s="32"/>
      <c r="C238" s="206" t="s">
        <v>217</v>
      </c>
      <c r="D238" s="207" t="s">
        <v>217</v>
      </c>
      <c r="E238" s="208" t="s">
        <v>1</v>
      </c>
      <c r="F238" s="209">
        <v>4.0000000000000001E-3</v>
      </c>
      <c r="G238" s="31"/>
      <c r="H238" s="32"/>
    </row>
    <row r="239" spans="1:8" s="2" customFormat="1" ht="16.899999999999999" customHeight="1">
      <c r="A239" s="31"/>
      <c r="B239" s="32"/>
      <c r="C239" s="210" t="s">
        <v>217</v>
      </c>
      <c r="D239" s="210" t="s">
        <v>378</v>
      </c>
      <c r="E239" s="17" t="s">
        <v>1</v>
      </c>
      <c r="F239" s="211">
        <v>4.0000000000000001E-3</v>
      </c>
      <c r="G239" s="31"/>
      <c r="H239" s="32"/>
    </row>
    <row r="240" spans="1:8" s="2" customFormat="1" ht="16.899999999999999" customHeight="1">
      <c r="A240" s="31"/>
      <c r="B240" s="32"/>
      <c r="C240" s="206" t="s">
        <v>220</v>
      </c>
      <c r="D240" s="207" t="s">
        <v>220</v>
      </c>
      <c r="E240" s="208" t="s">
        <v>1</v>
      </c>
      <c r="F240" s="209">
        <v>2.6</v>
      </c>
      <c r="G240" s="31"/>
      <c r="H240" s="32"/>
    </row>
    <row r="241" spans="1:8" s="2" customFormat="1" ht="16.899999999999999" customHeight="1">
      <c r="A241" s="31"/>
      <c r="B241" s="32"/>
      <c r="C241" s="210" t="s">
        <v>220</v>
      </c>
      <c r="D241" s="210" t="s">
        <v>381</v>
      </c>
      <c r="E241" s="17" t="s">
        <v>1</v>
      </c>
      <c r="F241" s="211">
        <v>2.6</v>
      </c>
      <c r="G241" s="31"/>
      <c r="H241" s="32"/>
    </row>
    <row r="242" spans="1:8" s="2" customFormat="1" ht="16.899999999999999" customHeight="1">
      <c r="A242" s="31"/>
      <c r="B242" s="32"/>
      <c r="C242" s="206" t="s">
        <v>337</v>
      </c>
      <c r="D242" s="207" t="s">
        <v>337</v>
      </c>
      <c r="E242" s="208" t="s">
        <v>1</v>
      </c>
      <c r="F242" s="209">
        <v>0.123</v>
      </c>
      <c r="G242" s="31"/>
      <c r="H242" s="32"/>
    </row>
    <row r="243" spans="1:8" s="2" customFormat="1" ht="16.899999999999999" customHeight="1">
      <c r="A243" s="31"/>
      <c r="B243" s="32"/>
      <c r="C243" s="210" t="s">
        <v>337</v>
      </c>
      <c r="D243" s="210" t="s">
        <v>385</v>
      </c>
      <c r="E243" s="17" t="s">
        <v>1</v>
      </c>
      <c r="F243" s="211">
        <v>0.123</v>
      </c>
      <c r="G243" s="31"/>
      <c r="H243" s="32"/>
    </row>
    <row r="244" spans="1:8" s="2" customFormat="1" ht="16.899999999999999" customHeight="1">
      <c r="A244" s="31"/>
      <c r="B244" s="32"/>
      <c r="C244" s="212" t="s">
        <v>788</v>
      </c>
      <c r="D244" s="31"/>
      <c r="E244" s="31"/>
      <c r="F244" s="31"/>
      <c r="G244" s="31"/>
      <c r="H244" s="32"/>
    </row>
    <row r="245" spans="1:8" s="2" customFormat="1" ht="16.899999999999999" customHeight="1">
      <c r="A245" s="31"/>
      <c r="B245" s="32"/>
      <c r="C245" s="210" t="s">
        <v>266</v>
      </c>
      <c r="D245" s="210" t="s">
        <v>267</v>
      </c>
      <c r="E245" s="17" t="s">
        <v>268</v>
      </c>
      <c r="F245" s="211">
        <v>1.0289999999999999</v>
      </c>
      <c r="G245" s="31"/>
      <c r="H245" s="32"/>
    </row>
    <row r="246" spans="1:8" s="2" customFormat="1" ht="16.899999999999999" customHeight="1">
      <c r="A246" s="31"/>
      <c r="B246" s="32"/>
      <c r="C246" s="206" t="s">
        <v>230</v>
      </c>
      <c r="D246" s="207" t="s">
        <v>230</v>
      </c>
      <c r="E246" s="208" t="s">
        <v>1</v>
      </c>
      <c r="F246" s="209">
        <v>0.56000000000000005</v>
      </c>
      <c r="G246" s="31"/>
      <c r="H246" s="32"/>
    </row>
    <row r="247" spans="1:8" s="2" customFormat="1" ht="16.899999999999999" customHeight="1">
      <c r="A247" s="31"/>
      <c r="B247" s="32"/>
      <c r="C247" s="210" t="s">
        <v>230</v>
      </c>
      <c r="D247" s="210" t="s">
        <v>386</v>
      </c>
      <c r="E247" s="17" t="s">
        <v>1</v>
      </c>
      <c r="F247" s="211">
        <v>0.56000000000000005</v>
      </c>
      <c r="G247" s="31"/>
      <c r="H247" s="32"/>
    </row>
    <row r="248" spans="1:8" s="2" customFormat="1" ht="16.899999999999999" customHeight="1">
      <c r="A248" s="31"/>
      <c r="B248" s="32"/>
      <c r="C248" s="212" t="s">
        <v>788</v>
      </c>
      <c r="D248" s="31"/>
      <c r="E248" s="31"/>
      <c r="F248" s="31"/>
      <c r="G248" s="31"/>
      <c r="H248" s="32"/>
    </row>
    <row r="249" spans="1:8" s="2" customFormat="1" ht="16.899999999999999" customHeight="1">
      <c r="A249" s="31"/>
      <c r="B249" s="32"/>
      <c r="C249" s="210" t="s">
        <v>279</v>
      </c>
      <c r="D249" s="210" t="s">
        <v>280</v>
      </c>
      <c r="E249" s="17" t="s">
        <v>268</v>
      </c>
      <c r="F249" s="211">
        <v>1.0289999999999999</v>
      </c>
      <c r="G249" s="31"/>
      <c r="H249" s="32"/>
    </row>
    <row r="250" spans="1:8" s="2" customFormat="1" ht="16.899999999999999" customHeight="1">
      <c r="A250" s="31"/>
      <c r="B250" s="32"/>
      <c r="C250" s="206" t="s">
        <v>341</v>
      </c>
      <c r="D250" s="207" t="s">
        <v>341</v>
      </c>
      <c r="E250" s="208" t="s">
        <v>1</v>
      </c>
      <c r="F250" s="209">
        <v>0.56000000000000005</v>
      </c>
      <c r="G250" s="31"/>
      <c r="H250" s="32"/>
    </row>
    <row r="251" spans="1:8" s="2" customFormat="1" ht="16.899999999999999" customHeight="1">
      <c r="A251" s="31"/>
      <c r="B251" s="32"/>
      <c r="C251" s="210" t="s">
        <v>341</v>
      </c>
      <c r="D251" s="210" t="s">
        <v>386</v>
      </c>
      <c r="E251" s="17" t="s">
        <v>1</v>
      </c>
      <c r="F251" s="211">
        <v>0.56000000000000005</v>
      </c>
      <c r="G251" s="31"/>
      <c r="H251" s="32"/>
    </row>
    <row r="252" spans="1:8" s="2" customFormat="1" ht="16.899999999999999" customHeight="1">
      <c r="A252" s="31"/>
      <c r="B252" s="32"/>
      <c r="C252" s="212" t="s">
        <v>788</v>
      </c>
      <c r="D252" s="31"/>
      <c r="E252" s="31"/>
      <c r="F252" s="31"/>
      <c r="G252" s="31"/>
      <c r="H252" s="32"/>
    </row>
    <row r="253" spans="1:8" s="2" customFormat="1" ht="16.899999999999999" customHeight="1">
      <c r="A253" s="31"/>
      <c r="B253" s="32"/>
      <c r="C253" s="210" t="s">
        <v>287</v>
      </c>
      <c r="D253" s="210" t="s">
        <v>288</v>
      </c>
      <c r="E253" s="17" t="s">
        <v>268</v>
      </c>
      <c r="F253" s="211">
        <v>1.0289999999999999</v>
      </c>
      <c r="G253" s="31"/>
      <c r="H253" s="32"/>
    </row>
    <row r="254" spans="1:8" s="2" customFormat="1" ht="16.899999999999999" customHeight="1">
      <c r="A254" s="31"/>
      <c r="B254" s="32"/>
      <c r="C254" s="206" t="s">
        <v>234</v>
      </c>
      <c r="D254" s="207" t="s">
        <v>234</v>
      </c>
      <c r="E254" s="208" t="s">
        <v>1</v>
      </c>
      <c r="F254" s="209">
        <v>0.56000000000000005</v>
      </c>
      <c r="G254" s="31"/>
      <c r="H254" s="32"/>
    </row>
    <row r="255" spans="1:8" s="2" customFormat="1" ht="16.899999999999999" customHeight="1">
      <c r="A255" s="31"/>
      <c r="B255" s="32"/>
      <c r="C255" s="210" t="s">
        <v>234</v>
      </c>
      <c r="D255" s="210" t="s">
        <v>386</v>
      </c>
      <c r="E255" s="17" t="s">
        <v>1</v>
      </c>
      <c r="F255" s="211">
        <v>0.56000000000000005</v>
      </c>
      <c r="G255" s="31"/>
      <c r="H255" s="32"/>
    </row>
    <row r="256" spans="1:8" s="2" customFormat="1" ht="16.899999999999999" customHeight="1">
      <c r="A256" s="31"/>
      <c r="B256" s="32"/>
      <c r="C256" s="212" t="s">
        <v>788</v>
      </c>
      <c r="D256" s="31"/>
      <c r="E256" s="31"/>
      <c r="F256" s="31"/>
      <c r="G256" s="31"/>
      <c r="H256" s="32"/>
    </row>
    <row r="257" spans="1:8" s="2" customFormat="1" ht="16.899999999999999" customHeight="1">
      <c r="A257" s="31"/>
      <c r="B257" s="32"/>
      <c r="C257" s="210" t="s">
        <v>294</v>
      </c>
      <c r="D257" s="210" t="s">
        <v>295</v>
      </c>
      <c r="E257" s="17" t="s">
        <v>268</v>
      </c>
      <c r="F257" s="211">
        <v>1.0289999999999999</v>
      </c>
      <c r="G257" s="31"/>
      <c r="H257" s="32"/>
    </row>
    <row r="258" spans="1:8" s="2" customFormat="1" ht="16.899999999999999" customHeight="1">
      <c r="A258" s="31"/>
      <c r="B258" s="32"/>
      <c r="C258" s="206" t="s">
        <v>343</v>
      </c>
      <c r="D258" s="207" t="s">
        <v>343</v>
      </c>
      <c r="E258" s="208" t="s">
        <v>1</v>
      </c>
      <c r="F258" s="209">
        <v>0.42</v>
      </c>
      <c r="G258" s="31"/>
      <c r="H258" s="32"/>
    </row>
    <row r="259" spans="1:8" s="2" customFormat="1" ht="16.899999999999999" customHeight="1">
      <c r="A259" s="31"/>
      <c r="B259" s="32"/>
      <c r="C259" s="210" t="s">
        <v>343</v>
      </c>
      <c r="D259" s="210" t="s">
        <v>399</v>
      </c>
      <c r="E259" s="17" t="s">
        <v>1</v>
      </c>
      <c r="F259" s="211">
        <v>0.42</v>
      </c>
      <c r="G259" s="31"/>
      <c r="H259" s="32"/>
    </row>
    <row r="260" spans="1:8" s="2" customFormat="1" ht="16.899999999999999" customHeight="1">
      <c r="A260" s="31"/>
      <c r="B260" s="32"/>
      <c r="C260" s="212" t="s">
        <v>788</v>
      </c>
      <c r="D260" s="31"/>
      <c r="E260" s="31"/>
      <c r="F260" s="31"/>
      <c r="G260" s="31"/>
      <c r="H260" s="32"/>
    </row>
    <row r="261" spans="1:8" s="2" customFormat="1" ht="16.899999999999999" customHeight="1">
      <c r="A261" s="31"/>
      <c r="B261" s="32"/>
      <c r="C261" s="210" t="s">
        <v>307</v>
      </c>
      <c r="D261" s="210" t="s">
        <v>308</v>
      </c>
      <c r="E261" s="17" t="s">
        <v>268</v>
      </c>
      <c r="F261" s="211">
        <v>0.88900000000000001</v>
      </c>
      <c r="G261" s="31"/>
      <c r="H261" s="32"/>
    </row>
    <row r="262" spans="1:8" s="2" customFormat="1" ht="16.899999999999999" customHeight="1">
      <c r="A262" s="31"/>
      <c r="B262" s="32"/>
      <c r="C262" s="206" t="s">
        <v>347</v>
      </c>
      <c r="D262" s="207" t="s">
        <v>347</v>
      </c>
      <c r="E262" s="208" t="s">
        <v>1</v>
      </c>
      <c r="F262" s="209">
        <v>0.42</v>
      </c>
      <c r="G262" s="31"/>
      <c r="H262" s="32"/>
    </row>
    <row r="263" spans="1:8" s="2" customFormat="1" ht="16.899999999999999" customHeight="1">
      <c r="A263" s="31"/>
      <c r="B263" s="32"/>
      <c r="C263" s="210" t="s">
        <v>347</v>
      </c>
      <c r="D263" s="210" t="s">
        <v>399</v>
      </c>
      <c r="E263" s="17" t="s">
        <v>1</v>
      </c>
      <c r="F263" s="211">
        <v>0.42</v>
      </c>
      <c r="G263" s="31"/>
      <c r="H263" s="32"/>
    </row>
    <row r="264" spans="1:8" s="2" customFormat="1" ht="16.899999999999999" customHeight="1">
      <c r="A264" s="31"/>
      <c r="B264" s="32"/>
      <c r="C264" s="212" t="s">
        <v>788</v>
      </c>
      <c r="D264" s="31"/>
      <c r="E264" s="31"/>
      <c r="F264" s="31"/>
      <c r="G264" s="31"/>
      <c r="H264" s="32"/>
    </row>
    <row r="265" spans="1:8" s="2" customFormat="1" ht="16.899999999999999" customHeight="1">
      <c r="A265" s="31"/>
      <c r="B265" s="32"/>
      <c r="C265" s="210" t="s">
        <v>324</v>
      </c>
      <c r="D265" s="210" t="s">
        <v>325</v>
      </c>
      <c r="E265" s="17" t="s">
        <v>268</v>
      </c>
      <c r="F265" s="211">
        <v>0.88900000000000001</v>
      </c>
      <c r="G265" s="31"/>
      <c r="H265" s="32"/>
    </row>
    <row r="266" spans="1:8" s="2" customFormat="1" ht="16.899999999999999" customHeight="1">
      <c r="A266" s="31"/>
      <c r="B266" s="32"/>
      <c r="C266" s="206" t="s">
        <v>339</v>
      </c>
      <c r="D266" s="207" t="s">
        <v>339</v>
      </c>
      <c r="E266" s="208" t="s">
        <v>1</v>
      </c>
      <c r="F266" s="209">
        <v>0.56000000000000005</v>
      </c>
      <c r="G266" s="31"/>
      <c r="H266" s="32"/>
    </row>
    <row r="267" spans="1:8" s="2" customFormat="1" ht="16.899999999999999" customHeight="1">
      <c r="A267" s="31"/>
      <c r="B267" s="32"/>
      <c r="C267" s="210" t="s">
        <v>339</v>
      </c>
      <c r="D267" s="210" t="s">
        <v>386</v>
      </c>
      <c r="E267" s="17" t="s">
        <v>1</v>
      </c>
      <c r="F267" s="211">
        <v>0.56000000000000005</v>
      </c>
      <c r="G267" s="31"/>
      <c r="H267" s="32"/>
    </row>
    <row r="268" spans="1:8" s="2" customFormat="1" ht="16.899999999999999" customHeight="1">
      <c r="A268" s="31"/>
      <c r="B268" s="32"/>
      <c r="C268" s="212" t="s">
        <v>788</v>
      </c>
      <c r="D268" s="31"/>
      <c r="E268" s="31"/>
      <c r="F268" s="31"/>
      <c r="G268" s="31"/>
      <c r="H268" s="32"/>
    </row>
    <row r="269" spans="1:8" s="2" customFormat="1" ht="16.899999999999999" customHeight="1">
      <c r="A269" s="31"/>
      <c r="B269" s="32"/>
      <c r="C269" s="210" t="s">
        <v>266</v>
      </c>
      <c r="D269" s="210" t="s">
        <v>267</v>
      </c>
      <c r="E269" s="17" t="s">
        <v>268</v>
      </c>
      <c r="F269" s="211">
        <v>1.0289999999999999</v>
      </c>
      <c r="G269" s="31"/>
      <c r="H269" s="32"/>
    </row>
    <row r="270" spans="1:8" s="2" customFormat="1" ht="16.899999999999999" customHeight="1">
      <c r="A270" s="31"/>
      <c r="B270" s="32"/>
      <c r="C270" s="206" t="s">
        <v>231</v>
      </c>
      <c r="D270" s="207" t="s">
        <v>231</v>
      </c>
      <c r="E270" s="208" t="s">
        <v>1</v>
      </c>
      <c r="F270" s="209">
        <v>1.0289999999999999</v>
      </c>
      <c r="G270" s="31"/>
      <c r="H270" s="32"/>
    </row>
    <row r="271" spans="1:8" s="2" customFormat="1" ht="16.899999999999999" customHeight="1">
      <c r="A271" s="31"/>
      <c r="B271" s="32"/>
      <c r="C271" s="210" t="s">
        <v>231</v>
      </c>
      <c r="D271" s="210" t="s">
        <v>390</v>
      </c>
      <c r="E271" s="17" t="s">
        <v>1</v>
      </c>
      <c r="F271" s="211">
        <v>1.0289999999999999</v>
      </c>
      <c r="G271" s="31"/>
      <c r="H271" s="32"/>
    </row>
    <row r="272" spans="1:8" s="2" customFormat="1" ht="16.899999999999999" customHeight="1">
      <c r="A272" s="31"/>
      <c r="B272" s="32"/>
      <c r="C272" s="206" t="s">
        <v>392</v>
      </c>
      <c r="D272" s="207" t="s">
        <v>392</v>
      </c>
      <c r="E272" s="208" t="s">
        <v>1</v>
      </c>
      <c r="F272" s="209">
        <v>1.0289999999999999</v>
      </c>
      <c r="G272" s="31"/>
      <c r="H272" s="32"/>
    </row>
    <row r="273" spans="1:8" s="2" customFormat="1" ht="16.899999999999999" customHeight="1">
      <c r="A273" s="31"/>
      <c r="B273" s="32"/>
      <c r="C273" s="210" t="s">
        <v>392</v>
      </c>
      <c r="D273" s="210" t="s">
        <v>393</v>
      </c>
      <c r="E273" s="17" t="s">
        <v>1</v>
      </c>
      <c r="F273" s="211">
        <v>1.0289999999999999</v>
      </c>
      <c r="G273" s="31"/>
      <c r="H273" s="32"/>
    </row>
    <row r="274" spans="1:8" s="2" customFormat="1" ht="16.899999999999999" customHeight="1">
      <c r="A274" s="31"/>
      <c r="B274" s="32"/>
      <c r="C274" s="206" t="s">
        <v>235</v>
      </c>
      <c r="D274" s="207" t="s">
        <v>235</v>
      </c>
      <c r="E274" s="208" t="s">
        <v>1</v>
      </c>
      <c r="F274" s="209">
        <v>1.0289999999999999</v>
      </c>
      <c r="G274" s="31"/>
      <c r="H274" s="32"/>
    </row>
    <row r="275" spans="1:8" s="2" customFormat="1" ht="16.899999999999999" customHeight="1">
      <c r="A275" s="31"/>
      <c r="B275" s="32"/>
      <c r="C275" s="210" t="s">
        <v>235</v>
      </c>
      <c r="D275" s="210" t="s">
        <v>395</v>
      </c>
      <c r="E275" s="17" t="s">
        <v>1</v>
      </c>
      <c r="F275" s="211">
        <v>1.0289999999999999</v>
      </c>
      <c r="G275" s="31"/>
      <c r="H275" s="32"/>
    </row>
    <row r="276" spans="1:8" s="2" customFormat="1" ht="16.899999999999999" customHeight="1">
      <c r="A276" s="31"/>
      <c r="B276" s="32"/>
      <c r="C276" s="206" t="s">
        <v>400</v>
      </c>
      <c r="D276" s="207" t="s">
        <v>400</v>
      </c>
      <c r="E276" s="208" t="s">
        <v>1</v>
      </c>
      <c r="F276" s="209">
        <v>0.88900000000000001</v>
      </c>
      <c r="G276" s="31"/>
      <c r="H276" s="32"/>
    </row>
    <row r="277" spans="1:8" s="2" customFormat="1" ht="16.899999999999999" customHeight="1">
      <c r="A277" s="31"/>
      <c r="B277" s="32"/>
      <c r="C277" s="210" t="s">
        <v>400</v>
      </c>
      <c r="D277" s="210" t="s">
        <v>401</v>
      </c>
      <c r="E277" s="17" t="s">
        <v>1</v>
      </c>
      <c r="F277" s="211">
        <v>0.88900000000000001</v>
      </c>
      <c r="G277" s="31"/>
      <c r="H277" s="32"/>
    </row>
    <row r="278" spans="1:8" s="2" customFormat="1" ht="16.899999999999999" customHeight="1">
      <c r="A278" s="31"/>
      <c r="B278" s="32"/>
      <c r="C278" s="206" t="s">
        <v>410</v>
      </c>
      <c r="D278" s="207" t="s">
        <v>410</v>
      </c>
      <c r="E278" s="208" t="s">
        <v>1</v>
      </c>
      <c r="F278" s="209">
        <v>0.88900000000000001</v>
      </c>
      <c r="G278" s="31"/>
      <c r="H278" s="32"/>
    </row>
    <row r="279" spans="1:8" s="2" customFormat="1" ht="16.899999999999999" customHeight="1">
      <c r="A279" s="31"/>
      <c r="B279" s="32"/>
      <c r="C279" s="210" t="s">
        <v>410</v>
      </c>
      <c r="D279" s="210" t="s">
        <v>411</v>
      </c>
      <c r="E279" s="17" t="s">
        <v>1</v>
      </c>
      <c r="F279" s="211">
        <v>0.88900000000000001</v>
      </c>
      <c r="G279" s="31"/>
      <c r="H279" s="32"/>
    </row>
    <row r="280" spans="1:8" s="2" customFormat="1" ht="16.899999999999999" customHeight="1">
      <c r="A280" s="31"/>
      <c r="B280" s="32"/>
      <c r="C280" s="206" t="s">
        <v>387</v>
      </c>
      <c r="D280" s="207" t="s">
        <v>387</v>
      </c>
      <c r="E280" s="208" t="s">
        <v>1</v>
      </c>
      <c r="F280" s="209">
        <v>1.0289999999999999</v>
      </c>
      <c r="G280" s="31"/>
      <c r="H280" s="32"/>
    </row>
    <row r="281" spans="1:8" s="2" customFormat="1" ht="16.899999999999999" customHeight="1">
      <c r="A281" s="31"/>
      <c r="B281" s="32"/>
      <c r="C281" s="210" t="s">
        <v>387</v>
      </c>
      <c r="D281" s="210" t="s">
        <v>388</v>
      </c>
      <c r="E281" s="17" t="s">
        <v>1</v>
      </c>
      <c r="F281" s="211">
        <v>1.0289999999999999</v>
      </c>
      <c r="G281" s="31"/>
      <c r="H281" s="32"/>
    </row>
    <row r="282" spans="1:8" s="2" customFormat="1" ht="26.45" customHeight="1">
      <c r="A282" s="31"/>
      <c r="B282" s="32"/>
      <c r="C282" s="205" t="s">
        <v>790</v>
      </c>
      <c r="D282" s="205" t="s">
        <v>105</v>
      </c>
      <c r="E282" s="31"/>
      <c r="F282" s="31"/>
      <c r="G282" s="31"/>
      <c r="H282" s="32"/>
    </row>
    <row r="283" spans="1:8" s="2" customFormat="1" ht="16.899999999999999" customHeight="1">
      <c r="A283" s="31"/>
      <c r="B283" s="32"/>
      <c r="C283" s="206" t="s">
        <v>244</v>
      </c>
      <c r="D283" s="207" t="s">
        <v>244</v>
      </c>
      <c r="E283" s="208" t="s">
        <v>1</v>
      </c>
      <c r="F283" s="209">
        <v>2</v>
      </c>
      <c r="G283" s="31"/>
      <c r="H283" s="32"/>
    </row>
    <row r="284" spans="1:8" s="2" customFormat="1" ht="16.899999999999999" customHeight="1">
      <c r="A284" s="31"/>
      <c r="B284" s="32"/>
      <c r="C284" s="210" t="s">
        <v>244</v>
      </c>
      <c r="D284" s="210" t="s">
        <v>422</v>
      </c>
      <c r="E284" s="17" t="s">
        <v>1</v>
      </c>
      <c r="F284" s="211">
        <v>2</v>
      </c>
      <c r="G284" s="31"/>
      <c r="H284" s="32"/>
    </row>
    <row r="285" spans="1:8" s="2" customFormat="1" ht="16.899999999999999" customHeight="1">
      <c r="A285" s="31"/>
      <c r="B285" s="32"/>
      <c r="C285" s="206" t="s">
        <v>508</v>
      </c>
      <c r="D285" s="207" t="s">
        <v>244</v>
      </c>
      <c r="E285" s="208" t="s">
        <v>1</v>
      </c>
      <c r="F285" s="209">
        <v>11</v>
      </c>
      <c r="G285" s="31"/>
      <c r="H285" s="32"/>
    </row>
    <row r="286" spans="1:8" s="2" customFormat="1" ht="16.899999999999999" customHeight="1">
      <c r="A286" s="31"/>
      <c r="B286" s="32"/>
      <c r="C286" s="210" t="s">
        <v>508</v>
      </c>
      <c r="D286" s="210" t="s">
        <v>509</v>
      </c>
      <c r="E286" s="17" t="s">
        <v>1</v>
      </c>
      <c r="F286" s="211">
        <v>11</v>
      </c>
      <c r="G286" s="31"/>
      <c r="H286" s="32"/>
    </row>
    <row r="287" spans="1:8" s="2" customFormat="1" ht="16.899999999999999" customHeight="1">
      <c r="A287" s="31"/>
      <c r="B287" s="32"/>
      <c r="C287" s="212" t="s">
        <v>788</v>
      </c>
      <c r="D287" s="31"/>
      <c r="E287" s="31"/>
      <c r="F287" s="31"/>
      <c r="G287" s="31"/>
      <c r="H287" s="32"/>
    </row>
    <row r="288" spans="1:8" s="2" customFormat="1" ht="16.899999999999999" customHeight="1">
      <c r="A288" s="31"/>
      <c r="B288" s="32"/>
      <c r="C288" s="210" t="s">
        <v>418</v>
      </c>
      <c r="D288" s="210" t="s">
        <v>419</v>
      </c>
      <c r="E288" s="17" t="s">
        <v>240</v>
      </c>
      <c r="F288" s="211">
        <v>11</v>
      </c>
      <c r="G288" s="31"/>
      <c r="H288" s="32"/>
    </row>
    <row r="289" spans="1:8" s="2" customFormat="1" ht="16.899999999999999" customHeight="1">
      <c r="A289" s="31"/>
      <c r="B289" s="32"/>
      <c r="C289" s="206" t="s">
        <v>311</v>
      </c>
      <c r="D289" s="207" t="s">
        <v>311</v>
      </c>
      <c r="E289" s="208" t="s">
        <v>1</v>
      </c>
      <c r="F289" s="209">
        <v>0.34599999999999997</v>
      </c>
      <c r="G289" s="31"/>
      <c r="H289" s="32"/>
    </row>
    <row r="290" spans="1:8" s="2" customFormat="1" ht="16.899999999999999" customHeight="1">
      <c r="A290" s="31"/>
      <c r="B290" s="32"/>
      <c r="C290" s="210" t="s">
        <v>311</v>
      </c>
      <c r="D290" s="210" t="s">
        <v>384</v>
      </c>
      <c r="E290" s="17" t="s">
        <v>1</v>
      </c>
      <c r="F290" s="211">
        <v>0.34599999999999997</v>
      </c>
      <c r="G290" s="31"/>
      <c r="H290" s="32"/>
    </row>
    <row r="291" spans="1:8" s="2" customFormat="1" ht="16.899999999999999" customHeight="1">
      <c r="A291" s="31"/>
      <c r="B291" s="32"/>
      <c r="C291" s="206" t="s">
        <v>477</v>
      </c>
      <c r="D291" s="207" t="s">
        <v>311</v>
      </c>
      <c r="E291" s="208" t="s">
        <v>1</v>
      </c>
      <c r="F291" s="209">
        <v>2.996</v>
      </c>
      <c r="G291" s="31"/>
      <c r="H291" s="32"/>
    </row>
    <row r="292" spans="1:8" s="2" customFormat="1" ht="16.899999999999999" customHeight="1">
      <c r="A292" s="31"/>
      <c r="B292" s="32"/>
      <c r="C292" s="210" t="s">
        <v>477</v>
      </c>
      <c r="D292" s="210" t="s">
        <v>471</v>
      </c>
      <c r="E292" s="17" t="s">
        <v>1</v>
      </c>
      <c r="F292" s="211">
        <v>2.996</v>
      </c>
      <c r="G292" s="31"/>
      <c r="H292" s="32"/>
    </row>
    <row r="293" spans="1:8" s="2" customFormat="1" ht="16.899999999999999" customHeight="1">
      <c r="A293" s="31"/>
      <c r="B293" s="32"/>
      <c r="C293" s="212" t="s">
        <v>788</v>
      </c>
      <c r="D293" s="31"/>
      <c r="E293" s="31"/>
      <c r="F293" s="31"/>
      <c r="G293" s="31"/>
      <c r="H293" s="32"/>
    </row>
    <row r="294" spans="1:8" s="2" customFormat="1" ht="16.899999999999999" customHeight="1">
      <c r="A294" s="31"/>
      <c r="B294" s="32"/>
      <c r="C294" s="210" t="s">
        <v>279</v>
      </c>
      <c r="D294" s="210" t="s">
        <v>280</v>
      </c>
      <c r="E294" s="17" t="s">
        <v>268</v>
      </c>
      <c r="F294" s="211">
        <v>6.7530000000000001</v>
      </c>
      <c r="G294" s="31"/>
      <c r="H294" s="32"/>
    </row>
    <row r="295" spans="1:8" s="2" customFormat="1" ht="16.899999999999999" customHeight="1">
      <c r="A295" s="31"/>
      <c r="B295" s="32"/>
      <c r="C295" s="206" t="s">
        <v>319</v>
      </c>
      <c r="D295" s="207" t="s">
        <v>319</v>
      </c>
      <c r="E295" s="208" t="s">
        <v>1</v>
      </c>
      <c r="F295" s="209">
        <v>0.34599999999999997</v>
      </c>
      <c r="G295" s="31"/>
      <c r="H295" s="32"/>
    </row>
    <row r="296" spans="1:8" s="2" customFormat="1" ht="16.899999999999999" customHeight="1">
      <c r="A296" s="31"/>
      <c r="B296" s="32"/>
      <c r="C296" s="210" t="s">
        <v>319</v>
      </c>
      <c r="D296" s="210" t="s">
        <v>384</v>
      </c>
      <c r="E296" s="17" t="s">
        <v>1</v>
      </c>
      <c r="F296" s="211">
        <v>0.34599999999999997</v>
      </c>
      <c r="G296" s="31"/>
      <c r="H296" s="32"/>
    </row>
    <row r="297" spans="1:8" s="2" customFormat="1" ht="16.899999999999999" customHeight="1">
      <c r="A297" s="31"/>
      <c r="B297" s="32"/>
      <c r="C297" s="206" t="s">
        <v>481</v>
      </c>
      <c r="D297" s="207" t="s">
        <v>319</v>
      </c>
      <c r="E297" s="208" t="s">
        <v>1</v>
      </c>
      <c r="F297" s="209">
        <v>2.996</v>
      </c>
      <c r="G297" s="31"/>
      <c r="H297" s="32"/>
    </row>
    <row r="298" spans="1:8" s="2" customFormat="1" ht="16.899999999999999" customHeight="1">
      <c r="A298" s="31"/>
      <c r="B298" s="32"/>
      <c r="C298" s="210" t="s">
        <v>481</v>
      </c>
      <c r="D298" s="210" t="s">
        <v>471</v>
      </c>
      <c r="E298" s="17" t="s">
        <v>1</v>
      </c>
      <c r="F298" s="211">
        <v>2.996</v>
      </c>
      <c r="G298" s="31"/>
      <c r="H298" s="32"/>
    </row>
    <row r="299" spans="1:8" s="2" customFormat="1" ht="16.899999999999999" customHeight="1">
      <c r="A299" s="31"/>
      <c r="B299" s="32"/>
      <c r="C299" s="212" t="s">
        <v>788</v>
      </c>
      <c r="D299" s="31"/>
      <c r="E299" s="31"/>
      <c r="F299" s="31"/>
      <c r="G299" s="31"/>
      <c r="H299" s="32"/>
    </row>
    <row r="300" spans="1:8" s="2" customFormat="1" ht="16.899999999999999" customHeight="1">
      <c r="A300" s="31"/>
      <c r="B300" s="32"/>
      <c r="C300" s="210" t="s">
        <v>287</v>
      </c>
      <c r="D300" s="210" t="s">
        <v>288</v>
      </c>
      <c r="E300" s="17" t="s">
        <v>268</v>
      </c>
      <c r="F300" s="211">
        <v>6.7530000000000001</v>
      </c>
      <c r="G300" s="31"/>
      <c r="H300" s="32"/>
    </row>
    <row r="301" spans="1:8" s="2" customFormat="1" ht="16.899999999999999" customHeight="1">
      <c r="A301" s="31"/>
      <c r="B301" s="32"/>
      <c r="C301" s="206" t="s">
        <v>328</v>
      </c>
      <c r="D301" s="207" t="s">
        <v>328</v>
      </c>
      <c r="E301" s="208" t="s">
        <v>1</v>
      </c>
      <c r="F301" s="209">
        <v>0.34599999999999997</v>
      </c>
      <c r="G301" s="31"/>
      <c r="H301" s="32"/>
    </row>
    <row r="302" spans="1:8" s="2" customFormat="1" ht="16.899999999999999" customHeight="1">
      <c r="A302" s="31"/>
      <c r="B302" s="32"/>
      <c r="C302" s="210" t="s">
        <v>328</v>
      </c>
      <c r="D302" s="210" t="s">
        <v>384</v>
      </c>
      <c r="E302" s="17" t="s">
        <v>1</v>
      </c>
      <c r="F302" s="211">
        <v>0.34599999999999997</v>
      </c>
      <c r="G302" s="31"/>
      <c r="H302" s="32"/>
    </row>
    <row r="303" spans="1:8" s="2" customFormat="1" ht="16.899999999999999" customHeight="1">
      <c r="A303" s="31"/>
      <c r="B303" s="32"/>
      <c r="C303" s="206" t="s">
        <v>485</v>
      </c>
      <c r="D303" s="207" t="s">
        <v>328</v>
      </c>
      <c r="E303" s="208" t="s">
        <v>1</v>
      </c>
      <c r="F303" s="209">
        <v>2.996</v>
      </c>
      <c r="G303" s="31"/>
      <c r="H303" s="32"/>
    </row>
    <row r="304" spans="1:8" s="2" customFormat="1" ht="16.899999999999999" customHeight="1">
      <c r="A304" s="31"/>
      <c r="B304" s="32"/>
      <c r="C304" s="210" t="s">
        <v>485</v>
      </c>
      <c r="D304" s="210" t="s">
        <v>471</v>
      </c>
      <c r="E304" s="17" t="s">
        <v>1</v>
      </c>
      <c r="F304" s="211">
        <v>2.996</v>
      </c>
      <c r="G304" s="31"/>
      <c r="H304" s="32"/>
    </row>
    <row r="305" spans="1:8" s="2" customFormat="1" ht="16.899999999999999" customHeight="1">
      <c r="A305" s="31"/>
      <c r="B305" s="32"/>
      <c r="C305" s="212" t="s">
        <v>788</v>
      </c>
      <c r="D305" s="31"/>
      <c r="E305" s="31"/>
      <c r="F305" s="31"/>
      <c r="G305" s="31"/>
      <c r="H305" s="32"/>
    </row>
    <row r="306" spans="1:8" s="2" customFormat="1" ht="16.899999999999999" customHeight="1">
      <c r="A306" s="31"/>
      <c r="B306" s="32"/>
      <c r="C306" s="210" t="s">
        <v>294</v>
      </c>
      <c r="D306" s="210" t="s">
        <v>295</v>
      </c>
      <c r="E306" s="17" t="s">
        <v>268</v>
      </c>
      <c r="F306" s="211">
        <v>6.7530000000000001</v>
      </c>
      <c r="G306" s="31"/>
      <c r="H306" s="32"/>
    </row>
    <row r="307" spans="1:8" s="2" customFormat="1" ht="16.899999999999999" customHeight="1">
      <c r="A307" s="31"/>
      <c r="B307" s="32"/>
      <c r="C307" s="206" t="s">
        <v>398</v>
      </c>
      <c r="D307" s="207" t="s">
        <v>398</v>
      </c>
      <c r="E307" s="208" t="s">
        <v>1</v>
      </c>
      <c r="F307" s="209">
        <v>0.34599999999999997</v>
      </c>
      <c r="G307" s="31"/>
      <c r="H307" s="32"/>
    </row>
    <row r="308" spans="1:8" s="2" customFormat="1" ht="16.899999999999999" customHeight="1">
      <c r="A308" s="31"/>
      <c r="B308" s="32"/>
      <c r="C308" s="210" t="s">
        <v>398</v>
      </c>
      <c r="D308" s="210" t="s">
        <v>384</v>
      </c>
      <c r="E308" s="17" t="s">
        <v>1</v>
      </c>
      <c r="F308" s="211">
        <v>0.34599999999999997</v>
      </c>
      <c r="G308" s="31"/>
      <c r="H308" s="32"/>
    </row>
    <row r="309" spans="1:8" s="2" customFormat="1" ht="16.899999999999999" customHeight="1">
      <c r="A309" s="31"/>
      <c r="B309" s="32"/>
      <c r="C309" s="206" t="s">
        <v>490</v>
      </c>
      <c r="D309" s="207" t="s">
        <v>398</v>
      </c>
      <c r="E309" s="208" t="s">
        <v>1</v>
      </c>
      <c r="F309" s="209">
        <v>2.996</v>
      </c>
      <c r="G309" s="31"/>
      <c r="H309" s="32"/>
    </row>
    <row r="310" spans="1:8" s="2" customFormat="1" ht="16.899999999999999" customHeight="1">
      <c r="A310" s="31"/>
      <c r="B310" s="32"/>
      <c r="C310" s="210" t="s">
        <v>490</v>
      </c>
      <c r="D310" s="210" t="s">
        <v>471</v>
      </c>
      <c r="E310" s="17" t="s">
        <v>1</v>
      </c>
      <c r="F310" s="211">
        <v>2.996</v>
      </c>
      <c r="G310" s="31"/>
      <c r="H310" s="32"/>
    </row>
    <row r="311" spans="1:8" s="2" customFormat="1" ht="16.899999999999999" customHeight="1">
      <c r="A311" s="31"/>
      <c r="B311" s="32"/>
      <c r="C311" s="212" t="s">
        <v>788</v>
      </c>
      <c r="D311" s="31"/>
      <c r="E311" s="31"/>
      <c r="F311" s="31"/>
      <c r="G311" s="31"/>
      <c r="H311" s="32"/>
    </row>
    <row r="312" spans="1:8" s="2" customFormat="1" ht="16.899999999999999" customHeight="1">
      <c r="A312" s="31"/>
      <c r="B312" s="32"/>
      <c r="C312" s="210" t="s">
        <v>307</v>
      </c>
      <c r="D312" s="210" t="s">
        <v>308</v>
      </c>
      <c r="E312" s="17" t="s">
        <v>268</v>
      </c>
      <c r="F312" s="211">
        <v>5.9829999999999997</v>
      </c>
      <c r="G312" s="31"/>
      <c r="H312" s="32"/>
    </row>
    <row r="313" spans="1:8" s="2" customFormat="1" ht="16.899999999999999" customHeight="1">
      <c r="A313" s="31"/>
      <c r="B313" s="32"/>
      <c r="C313" s="206" t="s">
        <v>404</v>
      </c>
      <c r="D313" s="207" t="s">
        <v>404</v>
      </c>
      <c r="E313" s="208" t="s">
        <v>1</v>
      </c>
      <c r="F313" s="209">
        <v>0.26500000000000001</v>
      </c>
      <c r="G313" s="31"/>
      <c r="H313" s="32"/>
    </row>
    <row r="314" spans="1:8" s="2" customFormat="1" ht="16.899999999999999" customHeight="1">
      <c r="A314" s="31"/>
      <c r="B314" s="32"/>
      <c r="C314" s="210" t="s">
        <v>404</v>
      </c>
      <c r="D314" s="210" t="s">
        <v>405</v>
      </c>
      <c r="E314" s="17" t="s">
        <v>1</v>
      </c>
      <c r="F314" s="211">
        <v>0.26500000000000001</v>
      </c>
      <c r="G314" s="31"/>
      <c r="H314" s="32"/>
    </row>
    <row r="315" spans="1:8" s="2" customFormat="1" ht="16.899999999999999" customHeight="1">
      <c r="A315" s="31"/>
      <c r="B315" s="32"/>
      <c r="C315" s="206" t="s">
        <v>495</v>
      </c>
      <c r="D315" s="207" t="s">
        <v>404</v>
      </c>
      <c r="E315" s="208" t="s">
        <v>1</v>
      </c>
      <c r="F315" s="209">
        <v>1.786</v>
      </c>
      <c r="G315" s="31"/>
      <c r="H315" s="32"/>
    </row>
    <row r="316" spans="1:8" s="2" customFormat="1" ht="16.899999999999999" customHeight="1">
      <c r="A316" s="31"/>
      <c r="B316" s="32"/>
      <c r="C316" s="210" t="s">
        <v>495</v>
      </c>
      <c r="D316" s="210" t="s">
        <v>496</v>
      </c>
      <c r="E316" s="17" t="s">
        <v>1</v>
      </c>
      <c r="F316" s="211">
        <v>1.786</v>
      </c>
      <c r="G316" s="31"/>
      <c r="H316" s="32"/>
    </row>
    <row r="317" spans="1:8" s="2" customFormat="1" ht="16.899999999999999" customHeight="1">
      <c r="A317" s="31"/>
      <c r="B317" s="32"/>
      <c r="C317" s="212" t="s">
        <v>788</v>
      </c>
      <c r="D317" s="31"/>
      <c r="E317" s="31"/>
      <c r="F317" s="31"/>
      <c r="G317" s="31"/>
      <c r="H317" s="32"/>
    </row>
    <row r="318" spans="1:8" s="2" customFormat="1" ht="16.899999999999999" customHeight="1">
      <c r="A318" s="31"/>
      <c r="B318" s="32"/>
      <c r="C318" s="210" t="s">
        <v>316</v>
      </c>
      <c r="D318" s="210" t="s">
        <v>317</v>
      </c>
      <c r="E318" s="17" t="s">
        <v>304</v>
      </c>
      <c r="F318" s="211">
        <v>1.786</v>
      </c>
      <c r="G318" s="31"/>
      <c r="H318" s="32"/>
    </row>
    <row r="319" spans="1:8" s="2" customFormat="1" ht="16.899999999999999" customHeight="1">
      <c r="A319" s="31"/>
      <c r="B319" s="32"/>
      <c r="C319" s="206" t="s">
        <v>409</v>
      </c>
      <c r="D319" s="207" t="s">
        <v>409</v>
      </c>
      <c r="E319" s="208" t="s">
        <v>1</v>
      </c>
      <c r="F319" s="209">
        <v>0.34599999999999997</v>
      </c>
      <c r="G319" s="31"/>
      <c r="H319" s="32"/>
    </row>
    <row r="320" spans="1:8" s="2" customFormat="1" ht="16.899999999999999" customHeight="1">
      <c r="A320" s="31"/>
      <c r="B320" s="32"/>
      <c r="C320" s="210" t="s">
        <v>409</v>
      </c>
      <c r="D320" s="210" t="s">
        <v>384</v>
      </c>
      <c r="E320" s="17" t="s">
        <v>1</v>
      </c>
      <c r="F320" s="211">
        <v>0.34599999999999997</v>
      </c>
      <c r="G320" s="31"/>
      <c r="H320" s="32"/>
    </row>
    <row r="321" spans="1:8" s="2" customFormat="1" ht="16.899999999999999" customHeight="1">
      <c r="A321" s="31"/>
      <c r="B321" s="32"/>
      <c r="C321" s="206" t="s">
        <v>500</v>
      </c>
      <c r="D321" s="207" t="s">
        <v>409</v>
      </c>
      <c r="E321" s="208" t="s">
        <v>1</v>
      </c>
      <c r="F321" s="209">
        <v>2.996</v>
      </c>
      <c r="G321" s="31"/>
      <c r="H321" s="32"/>
    </row>
    <row r="322" spans="1:8" s="2" customFormat="1" ht="16.899999999999999" customHeight="1">
      <c r="A322" s="31"/>
      <c r="B322" s="32"/>
      <c r="C322" s="210" t="s">
        <v>500</v>
      </c>
      <c r="D322" s="210" t="s">
        <v>471</v>
      </c>
      <c r="E322" s="17" t="s">
        <v>1</v>
      </c>
      <c r="F322" s="211">
        <v>2.996</v>
      </c>
      <c r="G322" s="31"/>
      <c r="H322" s="32"/>
    </row>
    <row r="323" spans="1:8" s="2" customFormat="1" ht="16.899999999999999" customHeight="1">
      <c r="A323" s="31"/>
      <c r="B323" s="32"/>
      <c r="C323" s="212" t="s">
        <v>788</v>
      </c>
      <c r="D323" s="31"/>
      <c r="E323" s="31"/>
      <c r="F323" s="31"/>
      <c r="G323" s="31"/>
      <c r="H323" s="32"/>
    </row>
    <row r="324" spans="1:8" s="2" customFormat="1" ht="16.899999999999999" customHeight="1">
      <c r="A324" s="31"/>
      <c r="B324" s="32"/>
      <c r="C324" s="210" t="s">
        <v>324</v>
      </c>
      <c r="D324" s="210" t="s">
        <v>325</v>
      </c>
      <c r="E324" s="17" t="s">
        <v>268</v>
      </c>
      <c r="F324" s="211">
        <v>5.9829999999999997</v>
      </c>
      <c r="G324" s="31"/>
      <c r="H324" s="32"/>
    </row>
    <row r="325" spans="1:8" s="2" customFormat="1" ht="16.899999999999999" customHeight="1">
      <c r="A325" s="31"/>
      <c r="B325" s="32"/>
      <c r="C325" s="206" t="s">
        <v>413</v>
      </c>
      <c r="D325" s="207" t="s">
        <v>413</v>
      </c>
      <c r="E325" s="208" t="s">
        <v>1</v>
      </c>
      <c r="F325" s="209">
        <v>0.26500000000000001</v>
      </c>
      <c r="G325" s="31"/>
      <c r="H325" s="32"/>
    </row>
    <row r="326" spans="1:8" s="2" customFormat="1" ht="16.899999999999999" customHeight="1">
      <c r="A326" s="31"/>
      <c r="B326" s="32"/>
      <c r="C326" s="210" t="s">
        <v>413</v>
      </c>
      <c r="D326" s="210" t="s">
        <v>405</v>
      </c>
      <c r="E326" s="17" t="s">
        <v>1</v>
      </c>
      <c r="F326" s="211">
        <v>0.26500000000000001</v>
      </c>
      <c r="G326" s="31"/>
      <c r="H326" s="32"/>
    </row>
    <row r="327" spans="1:8" s="2" customFormat="1" ht="16.899999999999999" customHeight="1">
      <c r="A327" s="31"/>
      <c r="B327" s="32"/>
      <c r="C327" s="206" t="s">
        <v>504</v>
      </c>
      <c r="D327" s="207" t="s">
        <v>413</v>
      </c>
      <c r="E327" s="208" t="s">
        <v>1</v>
      </c>
      <c r="F327" s="209">
        <v>1.786</v>
      </c>
      <c r="G327" s="31"/>
      <c r="H327" s="32"/>
    </row>
    <row r="328" spans="1:8" s="2" customFormat="1" ht="16.899999999999999" customHeight="1">
      <c r="A328" s="31"/>
      <c r="B328" s="32"/>
      <c r="C328" s="210" t="s">
        <v>504</v>
      </c>
      <c r="D328" s="210" t="s">
        <v>496</v>
      </c>
      <c r="E328" s="17" t="s">
        <v>1</v>
      </c>
      <c r="F328" s="211">
        <v>1.786</v>
      </c>
      <c r="G328" s="31"/>
      <c r="H328" s="32"/>
    </row>
    <row r="329" spans="1:8" s="2" customFormat="1" ht="16.899999999999999" customHeight="1">
      <c r="A329" s="31"/>
      <c r="B329" s="32"/>
      <c r="C329" s="212" t="s">
        <v>788</v>
      </c>
      <c r="D329" s="31"/>
      <c r="E329" s="31"/>
      <c r="F329" s="31"/>
      <c r="G329" s="31"/>
      <c r="H329" s="32"/>
    </row>
    <row r="330" spans="1:8" s="2" customFormat="1" ht="16.899999999999999" customHeight="1">
      <c r="A330" s="31"/>
      <c r="B330" s="32"/>
      <c r="C330" s="210" t="s">
        <v>332</v>
      </c>
      <c r="D330" s="210" t="s">
        <v>317</v>
      </c>
      <c r="E330" s="17" t="s">
        <v>304</v>
      </c>
      <c r="F330" s="211">
        <v>1.786</v>
      </c>
      <c r="G330" s="31"/>
      <c r="H330" s="32"/>
    </row>
    <row r="331" spans="1:8" s="2" customFormat="1" ht="16.899999999999999" customHeight="1">
      <c r="A331" s="31"/>
      <c r="B331" s="32"/>
      <c r="C331" s="206" t="s">
        <v>353</v>
      </c>
      <c r="D331" s="207" t="s">
        <v>353</v>
      </c>
      <c r="E331" s="208" t="s">
        <v>1</v>
      </c>
      <c r="F331" s="209">
        <v>37</v>
      </c>
      <c r="G331" s="31"/>
      <c r="H331" s="32"/>
    </row>
    <row r="332" spans="1:8" s="2" customFormat="1" ht="16.899999999999999" customHeight="1">
      <c r="A332" s="31"/>
      <c r="B332" s="32"/>
      <c r="C332" s="210" t="s">
        <v>353</v>
      </c>
      <c r="D332" s="210" t="s">
        <v>354</v>
      </c>
      <c r="E332" s="17" t="s">
        <v>1</v>
      </c>
      <c r="F332" s="211">
        <v>37</v>
      </c>
      <c r="G332" s="31"/>
      <c r="H332" s="32"/>
    </row>
    <row r="333" spans="1:8" s="2" customFormat="1" ht="16.899999999999999" customHeight="1">
      <c r="A333" s="31"/>
      <c r="B333" s="32"/>
      <c r="C333" s="206" t="s">
        <v>467</v>
      </c>
      <c r="D333" s="207" t="s">
        <v>353</v>
      </c>
      <c r="E333" s="208" t="s">
        <v>1</v>
      </c>
      <c r="F333" s="209">
        <v>188</v>
      </c>
      <c r="G333" s="31"/>
      <c r="H333" s="32"/>
    </row>
    <row r="334" spans="1:8" s="2" customFormat="1" ht="16.899999999999999" customHeight="1">
      <c r="A334" s="31"/>
      <c r="B334" s="32"/>
      <c r="C334" s="210" t="s">
        <v>467</v>
      </c>
      <c r="D334" s="210" t="s">
        <v>468</v>
      </c>
      <c r="E334" s="17" t="s">
        <v>1</v>
      </c>
      <c r="F334" s="211">
        <v>188</v>
      </c>
      <c r="G334" s="31"/>
      <c r="H334" s="32"/>
    </row>
    <row r="335" spans="1:8" s="2" customFormat="1" ht="16.899999999999999" customHeight="1">
      <c r="A335" s="31"/>
      <c r="B335" s="32"/>
      <c r="C335" s="206" t="s">
        <v>361</v>
      </c>
      <c r="D335" s="207" t="s">
        <v>361</v>
      </c>
      <c r="E335" s="208" t="s">
        <v>1</v>
      </c>
      <c r="F335" s="209">
        <v>20</v>
      </c>
      <c r="G335" s="31"/>
      <c r="H335" s="32"/>
    </row>
    <row r="336" spans="1:8" s="2" customFormat="1" ht="16.899999999999999" customHeight="1">
      <c r="A336" s="31"/>
      <c r="B336" s="32"/>
      <c r="C336" s="210" t="s">
        <v>361</v>
      </c>
      <c r="D336" s="210" t="s">
        <v>362</v>
      </c>
      <c r="E336" s="17" t="s">
        <v>1</v>
      </c>
      <c r="F336" s="211">
        <v>20</v>
      </c>
      <c r="G336" s="31"/>
      <c r="H336" s="32"/>
    </row>
    <row r="337" spans="1:8" s="2" customFormat="1" ht="16.899999999999999" customHeight="1">
      <c r="A337" s="31"/>
      <c r="B337" s="32"/>
      <c r="C337" s="206" t="s">
        <v>440</v>
      </c>
      <c r="D337" s="207" t="s">
        <v>361</v>
      </c>
      <c r="E337" s="208" t="s">
        <v>1</v>
      </c>
      <c r="F337" s="209">
        <v>110</v>
      </c>
      <c r="G337" s="31"/>
      <c r="H337" s="32"/>
    </row>
    <row r="338" spans="1:8" s="2" customFormat="1" ht="16.899999999999999" customHeight="1">
      <c r="A338" s="31"/>
      <c r="B338" s="32"/>
      <c r="C338" s="210" t="s">
        <v>440</v>
      </c>
      <c r="D338" s="210" t="s">
        <v>441</v>
      </c>
      <c r="E338" s="17" t="s">
        <v>1</v>
      </c>
      <c r="F338" s="211">
        <v>110</v>
      </c>
      <c r="G338" s="31"/>
      <c r="H338" s="32"/>
    </row>
    <row r="339" spans="1:8" s="2" customFormat="1" ht="16.899999999999999" customHeight="1">
      <c r="A339" s="31"/>
      <c r="B339" s="32"/>
      <c r="C339" s="212" t="s">
        <v>788</v>
      </c>
      <c r="D339" s="31"/>
      <c r="E339" s="31"/>
      <c r="F339" s="31"/>
      <c r="G339" s="31"/>
      <c r="H339" s="32"/>
    </row>
    <row r="340" spans="1:8" s="2" customFormat="1" ht="16.899999999999999" customHeight="1">
      <c r="A340" s="31"/>
      <c r="B340" s="32"/>
      <c r="C340" s="210" t="s">
        <v>357</v>
      </c>
      <c r="D340" s="210" t="s">
        <v>358</v>
      </c>
      <c r="E340" s="17" t="s">
        <v>359</v>
      </c>
      <c r="F340" s="211">
        <v>110</v>
      </c>
      <c r="G340" s="31"/>
      <c r="H340" s="32"/>
    </row>
    <row r="341" spans="1:8" s="2" customFormat="1" ht="16.899999999999999" customHeight="1">
      <c r="A341" s="31"/>
      <c r="B341" s="32"/>
      <c r="C341" s="206" t="s">
        <v>259</v>
      </c>
      <c r="D341" s="207" t="s">
        <v>259</v>
      </c>
      <c r="E341" s="208" t="s">
        <v>1</v>
      </c>
      <c r="F341" s="209">
        <v>1.2999999999999999E-2</v>
      </c>
      <c r="G341" s="31"/>
      <c r="H341" s="32"/>
    </row>
    <row r="342" spans="1:8" s="2" customFormat="1" ht="16.899999999999999" customHeight="1">
      <c r="A342" s="31"/>
      <c r="B342" s="32"/>
      <c r="C342" s="210" t="s">
        <v>259</v>
      </c>
      <c r="D342" s="210" t="s">
        <v>369</v>
      </c>
      <c r="E342" s="17" t="s">
        <v>1</v>
      </c>
      <c r="F342" s="211">
        <v>1.2999999999999999E-2</v>
      </c>
      <c r="G342" s="31"/>
      <c r="H342" s="32"/>
    </row>
    <row r="343" spans="1:8" s="2" customFormat="1" ht="16.899999999999999" customHeight="1">
      <c r="A343" s="31"/>
      <c r="B343" s="32"/>
      <c r="C343" s="206" t="s">
        <v>445</v>
      </c>
      <c r="D343" s="207" t="s">
        <v>259</v>
      </c>
      <c r="E343" s="208" t="s">
        <v>1</v>
      </c>
      <c r="F343" s="209">
        <v>7.0999999999999994E-2</v>
      </c>
      <c r="G343" s="31"/>
      <c r="H343" s="32"/>
    </row>
    <row r="344" spans="1:8" s="2" customFormat="1" ht="16.899999999999999" customHeight="1">
      <c r="A344" s="31"/>
      <c r="B344" s="32"/>
      <c r="C344" s="210" t="s">
        <v>445</v>
      </c>
      <c r="D344" s="210" t="s">
        <v>446</v>
      </c>
      <c r="E344" s="17" t="s">
        <v>1</v>
      </c>
      <c r="F344" s="211">
        <v>7.0999999999999994E-2</v>
      </c>
      <c r="G344" s="31"/>
      <c r="H344" s="32"/>
    </row>
    <row r="345" spans="1:8" s="2" customFormat="1" ht="16.899999999999999" customHeight="1">
      <c r="A345" s="31"/>
      <c r="B345" s="32"/>
      <c r="C345" s="212" t="s">
        <v>788</v>
      </c>
      <c r="D345" s="31"/>
      <c r="E345" s="31"/>
      <c r="F345" s="31"/>
      <c r="G345" s="31"/>
      <c r="H345" s="32"/>
    </row>
    <row r="346" spans="1:8" s="2" customFormat="1" ht="16.899999999999999" customHeight="1">
      <c r="A346" s="31"/>
      <c r="B346" s="32"/>
      <c r="C346" s="210" t="s">
        <v>365</v>
      </c>
      <c r="D346" s="210" t="s">
        <v>366</v>
      </c>
      <c r="E346" s="17" t="s">
        <v>367</v>
      </c>
      <c r="F346" s="211">
        <v>7.0999999999999994E-2</v>
      </c>
      <c r="G346" s="31"/>
      <c r="H346" s="32"/>
    </row>
    <row r="347" spans="1:8" s="2" customFormat="1" ht="16.899999999999999" customHeight="1">
      <c r="A347" s="31"/>
      <c r="B347" s="32"/>
      <c r="C347" s="206" t="s">
        <v>271</v>
      </c>
      <c r="D347" s="207" t="s">
        <v>271</v>
      </c>
      <c r="E347" s="208" t="s">
        <v>1</v>
      </c>
      <c r="F347" s="209">
        <v>20</v>
      </c>
      <c r="G347" s="31"/>
      <c r="H347" s="32"/>
    </row>
    <row r="348" spans="1:8" s="2" customFormat="1" ht="16.899999999999999" customHeight="1">
      <c r="A348" s="31"/>
      <c r="B348" s="32"/>
      <c r="C348" s="210" t="s">
        <v>271</v>
      </c>
      <c r="D348" s="210" t="s">
        <v>362</v>
      </c>
      <c r="E348" s="17" t="s">
        <v>1</v>
      </c>
      <c r="F348" s="211">
        <v>20</v>
      </c>
      <c r="G348" s="31"/>
      <c r="H348" s="32"/>
    </row>
    <row r="349" spans="1:8" s="2" customFormat="1" ht="16.899999999999999" customHeight="1">
      <c r="A349" s="31"/>
      <c r="B349" s="32"/>
      <c r="C349" s="206" t="s">
        <v>450</v>
      </c>
      <c r="D349" s="207" t="s">
        <v>271</v>
      </c>
      <c r="E349" s="208" t="s">
        <v>1</v>
      </c>
      <c r="F349" s="209">
        <v>110</v>
      </c>
      <c r="G349" s="31"/>
      <c r="H349" s="32"/>
    </row>
    <row r="350" spans="1:8" s="2" customFormat="1" ht="16.899999999999999" customHeight="1">
      <c r="A350" s="31"/>
      <c r="B350" s="32"/>
      <c r="C350" s="210" t="s">
        <v>450</v>
      </c>
      <c r="D350" s="210" t="s">
        <v>441</v>
      </c>
      <c r="E350" s="17" t="s">
        <v>1</v>
      </c>
      <c r="F350" s="211">
        <v>110</v>
      </c>
      <c r="G350" s="31"/>
      <c r="H350" s="32"/>
    </row>
    <row r="351" spans="1:8" s="2" customFormat="1" ht="16.899999999999999" customHeight="1">
      <c r="A351" s="31"/>
      <c r="B351" s="32"/>
      <c r="C351" s="212" t="s">
        <v>788</v>
      </c>
      <c r="D351" s="31"/>
      <c r="E351" s="31"/>
      <c r="F351" s="31"/>
      <c r="G351" s="31"/>
      <c r="H351" s="32"/>
    </row>
    <row r="352" spans="1:8" s="2" customFormat="1" ht="16.899999999999999" customHeight="1">
      <c r="A352" s="31"/>
      <c r="B352" s="32"/>
      <c r="C352" s="210" t="s">
        <v>370</v>
      </c>
      <c r="D352" s="210" t="s">
        <v>371</v>
      </c>
      <c r="E352" s="17" t="s">
        <v>359</v>
      </c>
      <c r="F352" s="211">
        <v>110</v>
      </c>
      <c r="G352" s="31"/>
      <c r="H352" s="32"/>
    </row>
    <row r="353" spans="1:8" s="2" customFormat="1" ht="16.899999999999999" customHeight="1">
      <c r="A353" s="31"/>
      <c r="B353" s="32"/>
      <c r="C353" s="206" t="s">
        <v>283</v>
      </c>
      <c r="D353" s="207" t="s">
        <v>283</v>
      </c>
      <c r="E353" s="208" t="s">
        <v>1</v>
      </c>
      <c r="F353" s="209">
        <v>4.0000000000000001E-3</v>
      </c>
      <c r="G353" s="31"/>
      <c r="H353" s="32"/>
    </row>
    <row r="354" spans="1:8" s="2" customFormat="1" ht="16.899999999999999" customHeight="1">
      <c r="A354" s="31"/>
      <c r="B354" s="32"/>
      <c r="C354" s="210" t="s">
        <v>283</v>
      </c>
      <c r="D354" s="210" t="s">
        <v>377</v>
      </c>
      <c r="E354" s="17" t="s">
        <v>1</v>
      </c>
      <c r="F354" s="211">
        <v>4.0000000000000001E-3</v>
      </c>
      <c r="G354" s="31"/>
      <c r="H354" s="32"/>
    </row>
    <row r="355" spans="1:8" s="2" customFormat="1" ht="16.899999999999999" customHeight="1">
      <c r="A355" s="31"/>
      <c r="B355" s="32"/>
      <c r="C355" s="206" t="s">
        <v>454</v>
      </c>
      <c r="D355" s="207" t="s">
        <v>283</v>
      </c>
      <c r="E355" s="208" t="s">
        <v>1</v>
      </c>
      <c r="F355" s="209">
        <v>2.1000000000000001E-2</v>
      </c>
      <c r="G355" s="31"/>
      <c r="H355" s="32"/>
    </row>
    <row r="356" spans="1:8" s="2" customFormat="1" ht="16.899999999999999" customHeight="1">
      <c r="A356" s="31"/>
      <c r="B356" s="32"/>
      <c r="C356" s="210" t="s">
        <v>454</v>
      </c>
      <c r="D356" s="210" t="s">
        <v>455</v>
      </c>
      <c r="E356" s="17" t="s">
        <v>1</v>
      </c>
      <c r="F356" s="211">
        <v>2.1000000000000001E-2</v>
      </c>
      <c r="G356" s="31"/>
      <c r="H356" s="32"/>
    </row>
    <row r="357" spans="1:8" s="2" customFormat="1" ht="16.899999999999999" customHeight="1">
      <c r="A357" s="31"/>
      <c r="B357" s="32"/>
      <c r="C357" s="212" t="s">
        <v>788</v>
      </c>
      <c r="D357" s="31"/>
      <c r="E357" s="31"/>
      <c r="F357" s="31"/>
      <c r="G357" s="31"/>
      <c r="H357" s="32"/>
    </row>
    <row r="358" spans="1:8" s="2" customFormat="1" ht="16.899999999999999" customHeight="1">
      <c r="A358" s="31"/>
      <c r="B358" s="32"/>
      <c r="C358" s="210" t="s">
        <v>374</v>
      </c>
      <c r="D358" s="210" t="s">
        <v>375</v>
      </c>
      <c r="E358" s="17" t="s">
        <v>367</v>
      </c>
      <c r="F358" s="211">
        <v>2.1000000000000001E-2</v>
      </c>
      <c r="G358" s="31"/>
      <c r="H358" s="32"/>
    </row>
    <row r="359" spans="1:8" s="2" customFormat="1" ht="16.899999999999999" customHeight="1">
      <c r="A359" s="31"/>
      <c r="B359" s="32"/>
      <c r="C359" s="206" t="s">
        <v>291</v>
      </c>
      <c r="D359" s="207" t="s">
        <v>291</v>
      </c>
      <c r="E359" s="208" t="s">
        <v>1</v>
      </c>
      <c r="F359" s="209">
        <v>2.6</v>
      </c>
      <c r="G359" s="31"/>
      <c r="H359" s="32"/>
    </row>
    <row r="360" spans="1:8" s="2" customFormat="1" ht="16.899999999999999" customHeight="1">
      <c r="A360" s="31"/>
      <c r="B360" s="32"/>
      <c r="C360" s="210" t="s">
        <v>291</v>
      </c>
      <c r="D360" s="210" t="s">
        <v>380</v>
      </c>
      <c r="E360" s="17" t="s">
        <v>1</v>
      </c>
      <c r="F360" s="211">
        <v>2.6</v>
      </c>
      <c r="G360" s="31"/>
      <c r="H360" s="32"/>
    </row>
    <row r="361" spans="1:8" s="2" customFormat="1" ht="16.899999999999999" customHeight="1">
      <c r="A361" s="31"/>
      <c r="B361" s="32"/>
      <c r="C361" s="206" t="s">
        <v>459</v>
      </c>
      <c r="D361" s="207" t="s">
        <v>291</v>
      </c>
      <c r="E361" s="208" t="s">
        <v>1</v>
      </c>
      <c r="F361" s="209">
        <v>22.5</v>
      </c>
      <c r="G361" s="31"/>
      <c r="H361" s="32"/>
    </row>
    <row r="362" spans="1:8" s="2" customFormat="1" ht="16.899999999999999" customHeight="1">
      <c r="A362" s="31"/>
      <c r="B362" s="32"/>
      <c r="C362" s="210" t="s">
        <v>459</v>
      </c>
      <c r="D362" s="210" t="s">
        <v>460</v>
      </c>
      <c r="E362" s="17" t="s">
        <v>1</v>
      </c>
      <c r="F362" s="211">
        <v>22.5</v>
      </c>
      <c r="G362" s="31"/>
      <c r="H362" s="32"/>
    </row>
    <row r="363" spans="1:8" s="2" customFormat="1" ht="16.899999999999999" customHeight="1">
      <c r="A363" s="31"/>
      <c r="B363" s="32"/>
      <c r="C363" s="212" t="s">
        <v>788</v>
      </c>
      <c r="D363" s="31"/>
      <c r="E363" s="31"/>
      <c r="F363" s="31"/>
      <c r="G363" s="31"/>
      <c r="H363" s="32"/>
    </row>
    <row r="364" spans="1:8" s="2" customFormat="1" ht="16.899999999999999" customHeight="1">
      <c r="A364" s="31"/>
      <c r="B364" s="32"/>
      <c r="C364" s="210" t="s">
        <v>256</v>
      </c>
      <c r="D364" s="210" t="s">
        <v>257</v>
      </c>
      <c r="E364" s="17" t="s">
        <v>240</v>
      </c>
      <c r="F364" s="211">
        <v>22.5</v>
      </c>
      <c r="G364" s="31"/>
      <c r="H364" s="32"/>
    </row>
    <row r="365" spans="1:8" s="2" customFormat="1" ht="16.899999999999999" customHeight="1">
      <c r="A365" s="31"/>
      <c r="B365" s="32"/>
      <c r="C365" s="206" t="s">
        <v>383</v>
      </c>
      <c r="D365" s="207" t="s">
        <v>383</v>
      </c>
      <c r="E365" s="208" t="s">
        <v>1</v>
      </c>
      <c r="F365" s="209">
        <v>0.34599999999999997</v>
      </c>
      <c r="G365" s="31"/>
      <c r="H365" s="32"/>
    </row>
    <row r="366" spans="1:8" s="2" customFormat="1" ht="16.899999999999999" customHeight="1">
      <c r="A366" s="31"/>
      <c r="B366" s="32"/>
      <c r="C366" s="210" t="s">
        <v>383</v>
      </c>
      <c r="D366" s="210" t="s">
        <v>384</v>
      </c>
      <c r="E366" s="17" t="s">
        <v>1</v>
      </c>
      <c r="F366" s="211">
        <v>0.34599999999999997</v>
      </c>
      <c r="G366" s="31"/>
      <c r="H366" s="32"/>
    </row>
    <row r="367" spans="1:8" s="2" customFormat="1" ht="16.899999999999999" customHeight="1">
      <c r="A367" s="31"/>
      <c r="B367" s="32"/>
      <c r="C367" s="206" t="s">
        <v>470</v>
      </c>
      <c r="D367" s="207" t="s">
        <v>383</v>
      </c>
      <c r="E367" s="208" t="s">
        <v>1</v>
      </c>
      <c r="F367" s="209">
        <v>2.996</v>
      </c>
      <c r="G367" s="31"/>
      <c r="H367" s="32"/>
    </row>
    <row r="368" spans="1:8" s="2" customFormat="1" ht="16.899999999999999" customHeight="1">
      <c r="A368" s="31"/>
      <c r="B368" s="32"/>
      <c r="C368" s="210" t="s">
        <v>470</v>
      </c>
      <c r="D368" s="210" t="s">
        <v>471</v>
      </c>
      <c r="E368" s="17" t="s">
        <v>1</v>
      </c>
      <c r="F368" s="211">
        <v>2.996</v>
      </c>
      <c r="G368" s="31"/>
      <c r="H368" s="32"/>
    </row>
    <row r="369" spans="1:8" s="2" customFormat="1" ht="16.899999999999999" customHeight="1">
      <c r="A369" s="31"/>
      <c r="B369" s="32"/>
      <c r="C369" s="212" t="s">
        <v>788</v>
      </c>
      <c r="D369" s="31"/>
      <c r="E369" s="31"/>
      <c r="F369" s="31"/>
      <c r="G369" s="31"/>
      <c r="H369" s="32"/>
    </row>
    <row r="370" spans="1:8" s="2" customFormat="1" ht="16.899999999999999" customHeight="1">
      <c r="A370" s="31"/>
      <c r="B370" s="32"/>
      <c r="C370" s="210" t="s">
        <v>266</v>
      </c>
      <c r="D370" s="210" t="s">
        <v>267</v>
      </c>
      <c r="E370" s="17" t="s">
        <v>268</v>
      </c>
      <c r="F370" s="211">
        <v>6.7530000000000001</v>
      </c>
      <c r="G370" s="31"/>
      <c r="H370" s="32"/>
    </row>
    <row r="371" spans="1:8" s="2" customFormat="1" ht="16.899999999999999" customHeight="1">
      <c r="A371" s="31"/>
      <c r="B371" s="32"/>
      <c r="C371" s="206" t="s">
        <v>246</v>
      </c>
      <c r="D371" s="207" t="s">
        <v>246</v>
      </c>
      <c r="E371" s="208" t="s">
        <v>1</v>
      </c>
      <c r="F371" s="209">
        <v>2</v>
      </c>
      <c r="G371" s="31"/>
      <c r="H371" s="32"/>
    </row>
    <row r="372" spans="1:8" s="2" customFormat="1" ht="16.899999999999999" customHeight="1">
      <c r="A372" s="31"/>
      <c r="B372" s="32"/>
      <c r="C372" s="210" t="s">
        <v>246</v>
      </c>
      <c r="D372" s="210" t="s">
        <v>247</v>
      </c>
      <c r="E372" s="17" t="s">
        <v>1</v>
      </c>
      <c r="F372" s="211">
        <v>2</v>
      </c>
      <c r="G372" s="31"/>
      <c r="H372" s="32"/>
    </row>
    <row r="373" spans="1:8" s="2" customFormat="1" ht="16.899999999999999" customHeight="1">
      <c r="A373" s="31"/>
      <c r="B373" s="32"/>
      <c r="C373" s="206" t="s">
        <v>510</v>
      </c>
      <c r="D373" s="207" t="s">
        <v>246</v>
      </c>
      <c r="E373" s="208" t="s">
        <v>1</v>
      </c>
      <c r="F373" s="209">
        <v>11</v>
      </c>
      <c r="G373" s="31"/>
      <c r="H373" s="32"/>
    </row>
    <row r="374" spans="1:8" s="2" customFormat="1" ht="16.899999999999999" customHeight="1">
      <c r="A374" s="31"/>
      <c r="B374" s="32"/>
      <c r="C374" s="210" t="s">
        <v>510</v>
      </c>
      <c r="D374" s="210" t="s">
        <v>511</v>
      </c>
      <c r="E374" s="17" t="s">
        <v>1</v>
      </c>
      <c r="F374" s="211">
        <v>11</v>
      </c>
      <c r="G374" s="31"/>
      <c r="H374" s="32"/>
    </row>
    <row r="375" spans="1:8" s="2" customFormat="1" ht="16.899999999999999" customHeight="1">
      <c r="A375" s="31"/>
      <c r="B375" s="32"/>
      <c r="C375" s="206" t="s">
        <v>229</v>
      </c>
      <c r="D375" s="207" t="s">
        <v>229</v>
      </c>
      <c r="E375" s="208" t="s">
        <v>1</v>
      </c>
      <c r="F375" s="209">
        <v>0.123</v>
      </c>
      <c r="G375" s="31"/>
      <c r="H375" s="32"/>
    </row>
    <row r="376" spans="1:8" s="2" customFormat="1" ht="16.899999999999999" customHeight="1">
      <c r="A376" s="31"/>
      <c r="B376" s="32"/>
      <c r="C376" s="210" t="s">
        <v>229</v>
      </c>
      <c r="D376" s="210" t="s">
        <v>385</v>
      </c>
      <c r="E376" s="17" t="s">
        <v>1</v>
      </c>
      <c r="F376" s="211">
        <v>0.123</v>
      </c>
      <c r="G376" s="31"/>
      <c r="H376" s="32"/>
    </row>
    <row r="377" spans="1:8" s="2" customFormat="1" ht="16.899999999999999" customHeight="1">
      <c r="A377" s="31"/>
      <c r="B377" s="32"/>
      <c r="C377" s="206" t="s">
        <v>427</v>
      </c>
      <c r="D377" s="207" t="s">
        <v>229</v>
      </c>
      <c r="E377" s="208" t="s">
        <v>1</v>
      </c>
      <c r="F377" s="209">
        <v>0.67700000000000005</v>
      </c>
      <c r="G377" s="31"/>
      <c r="H377" s="32"/>
    </row>
    <row r="378" spans="1:8" s="2" customFormat="1" ht="16.899999999999999" customHeight="1">
      <c r="A378" s="31"/>
      <c r="B378" s="32"/>
      <c r="C378" s="210" t="s">
        <v>427</v>
      </c>
      <c r="D378" s="210" t="s">
        <v>472</v>
      </c>
      <c r="E378" s="17" t="s">
        <v>1</v>
      </c>
      <c r="F378" s="211">
        <v>0.67700000000000005</v>
      </c>
      <c r="G378" s="31"/>
      <c r="H378" s="32"/>
    </row>
    <row r="379" spans="1:8" s="2" customFormat="1" ht="16.899999999999999" customHeight="1">
      <c r="A379" s="31"/>
      <c r="B379" s="32"/>
      <c r="C379" s="212" t="s">
        <v>788</v>
      </c>
      <c r="D379" s="31"/>
      <c r="E379" s="31"/>
      <c r="F379" s="31"/>
      <c r="G379" s="31"/>
      <c r="H379" s="32"/>
    </row>
    <row r="380" spans="1:8" s="2" customFormat="1" ht="16.899999999999999" customHeight="1">
      <c r="A380" s="31"/>
      <c r="B380" s="32"/>
      <c r="C380" s="210" t="s">
        <v>279</v>
      </c>
      <c r="D380" s="210" t="s">
        <v>280</v>
      </c>
      <c r="E380" s="17" t="s">
        <v>268</v>
      </c>
      <c r="F380" s="211">
        <v>6.7530000000000001</v>
      </c>
      <c r="G380" s="31"/>
      <c r="H380" s="32"/>
    </row>
    <row r="381" spans="1:8" s="2" customFormat="1" ht="16.899999999999999" customHeight="1">
      <c r="A381" s="31"/>
      <c r="B381" s="32"/>
      <c r="C381" s="206" t="s">
        <v>321</v>
      </c>
      <c r="D381" s="207" t="s">
        <v>321</v>
      </c>
      <c r="E381" s="208" t="s">
        <v>1</v>
      </c>
      <c r="F381" s="209">
        <v>0.123</v>
      </c>
      <c r="G381" s="31"/>
      <c r="H381" s="32"/>
    </row>
    <row r="382" spans="1:8" s="2" customFormat="1" ht="16.899999999999999" customHeight="1">
      <c r="A382" s="31"/>
      <c r="B382" s="32"/>
      <c r="C382" s="210" t="s">
        <v>321</v>
      </c>
      <c r="D382" s="210" t="s">
        <v>385</v>
      </c>
      <c r="E382" s="17" t="s">
        <v>1</v>
      </c>
      <c r="F382" s="211">
        <v>0.123</v>
      </c>
      <c r="G382" s="31"/>
      <c r="H382" s="32"/>
    </row>
    <row r="383" spans="1:8" s="2" customFormat="1" ht="16.899999999999999" customHeight="1">
      <c r="A383" s="31"/>
      <c r="B383" s="32"/>
      <c r="C383" s="206" t="s">
        <v>429</v>
      </c>
      <c r="D383" s="207" t="s">
        <v>321</v>
      </c>
      <c r="E383" s="208" t="s">
        <v>1</v>
      </c>
      <c r="F383" s="209">
        <v>0.67700000000000005</v>
      </c>
      <c r="G383" s="31"/>
      <c r="H383" s="32"/>
    </row>
    <row r="384" spans="1:8" s="2" customFormat="1" ht="16.899999999999999" customHeight="1">
      <c r="A384" s="31"/>
      <c r="B384" s="32"/>
      <c r="C384" s="210" t="s">
        <v>429</v>
      </c>
      <c r="D384" s="210" t="s">
        <v>472</v>
      </c>
      <c r="E384" s="17" t="s">
        <v>1</v>
      </c>
      <c r="F384" s="211">
        <v>0.67700000000000005</v>
      </c>
      <c r="G384" s="31"/>
      <c r="H384" s="32"/>
    </row>
    <row r="385" spans="1:8" s="2" customFormat="1" ht="16.899999999999999" customHeight="1">
      <c r="A385" s="31"/>
      <c r="B385" s="32"/>
      <c r="C385" s="212" t="s">
        <v>788</v>
      </c>
      <c r="D385" s="31"/>
      <c r="E385" s="31"/>
      <c r="F385" s="31"/>
      <c r="G385" s="31"/>
      <c r="H385" s="32"/>
    </row>
    <row r="386" spans="1:8" s="2" customFormat="1" ht="16.899999999999999" customHeight="1">
      <c r="A386" s="31"/>
      <c r="B386" s="32"/>
      <c r="C386" s="210" t="s">
        <v>287</v>
      </c>
      <c r="D386" s="210" t="s">
        <v>288</v>
      </c>
      <c r="E386" s="17" t="s">
        <v>268</v>
      </c>
      <c r="F386" s="211">
        <v>6.7530000000000001</v>
      </c>
      <c r="G386" s="31"/>
      <c r="H386" s="32"/>
    </row>
    <row r="387" spans="1:8" s="2" customFormat="1" ht="16.899999999999999" customHeight="1">
      <c r="A387" s="31"/>
      <c r="B387" s="32"/>
      <c r="C387" s="206" t="s">
        <v>233</v>
      </c>
      <c r="D387" s="207" t="s">
        <v>233</v>
      </c>
      <c r="E387" s="208" t="s">
        <v>1</v>
      </c>
      <c r="F387" s="209">
        <v>0.123</v>
      </c>
      <c r="G387" s="31"/>
      <c r="H387" s="32"/>
    </row>
    <row r="388" spans="1:8" s="2" customFormat="1" ht="16.899999999999999" customHeight="1">
      <c r="A388" s="31"/>
      <c r="B388" s="32"/>
      <c r="C388" s="210" t="s">
        <v>233</v>
      </c>
      <c r="D388" s="210" t="s">
        <v>385</v>
      </c>
      <c r="E388" s="17" t="s">
        <v>1</v>
      </c>
      <c r="F388" s="211">
        <v>0.123</v>
      </c>
      <c r="G388" s="31"/>
      <c r="H388" s="32"/>
    </row>
    <row r="389" spans="1:8" s="2" customFormat="1" ht="16.899999999999999" customHeight="1">
      <c r="A389" s="31"/>
      <c r="B389" s="32"/>
      <c r="C389" s="206" t="s">
        <v>431</v>
      </c>
      <c r="D389" s="207" t="s">
        <v>233</v>
      </c>
      <c r="E389" s="208" t="s">
        <v>1</v>
      </c>
      <c r="F389" s="209">
        <v>0.67700000000000005</v>
      </c>
      <c r="G389" s="31"/>
      <c r="H389" s="32"/>
    </row>
    <row r="390" spans="1:8" s="2" customFormat="1" ht="16.899999999999999" customHeight="1">
      <c r="A390" s="31"/>
      <c r="B390" s="32"/>
      <c r="C390" s="210" t="s">
        <v>431</v>
      </c>
      <c r="D390" s="210" t="s">
        <v>472</v>
      </c>
      <c r="E390" s="17" t="s">
        <v>1</v>
      </c>
      <c r="F390" s="211">
        <v>0.67700000000000005</v>
      </c>
      <c r="G390" s="31"/>
      <c r="H390" s="32"/>
    </row>
    <row r="391" spans="1:8" s="2" customFormat="1" ht="16.899999999999999" customHeight="1">
      <c r="A391" s="31"/>
      <c r="B391" s="32"/>
      <c r="C391" s="212" t="s">
        <v>788</v>
      </c>
      <c r="D391" s="31"/>
      <c r="E391" s="31"/>
      <c r="F391" s="31"/>
      <c r="G391" s="31"/>
      <c r="H391" s="32"/>
    </row>
    <row r="392" spans="1:8" s="2" customFormat="1" ht="16.899999999999999" customHeight="1">
      <c r="A392" s="31"/>
      <c r="B392" s="32"/>
      <c r="C392" s="210" t="s">
        <v>294</v>
      </c>
      <c r="D392" s="210" t="s">
        <v>295</v>
      </c>
      <c r="E392" s="17" t="s">
        <v>268</v>
      </c>
      <c r="F392" s="211">
        <v>6.7530000000000001</v>
      </c>
      <c r="G392" s="31"/>
      <c r="H392" s="32"/>
    </row>
    <row r="393" spans="1:8" s="2" customFormat="1" ht="16.899999999999999" customHeight="1">
      <c r="A393" s="31"/>
      <c r="B393" s="32"/>
      <c r="C393" s="206" t="s">
        <v>342</v>
      </c>
      <c r="D393" s="207" t="s">
        <v>342</v>
      </c>
      <c r="E393" s="208" t="s">
        <v>1</v>
      </c>
      <c r="F393" s="209">
        <v>0.123</v>
      </c>
      <c r="G393" s="31"/>
      <c r="H393" s="32"/>
    </row>
    <row r="394" spans="1:8" s="2" customFormat="1" ht="16.899999999999999" customHeight="1">
      <c r="A394" s="31"/>
      <c r="B394" s="32"/>
      <c r="C394" s="210" t="s">
        <v>342</v>
      </c>
      <c r="D394" s="210" t="s">
        <v>385</v>
      </c>
      <c r="E394" s="17" t="s">
        <v>1</v>
      </c>
      <c r="F394" s="211">
        <v>0.123</v>
      </c>
      <c r="G394" s="31"/>
      <c r="H394" s="32"/>
    </row>
    <row r="395" spans="1:8" s="2" customFormat="1" ht="16.899999999999999" customHeight="1">
      <c r="A395" s="31"/>
      <c r="B395" s="32"/>
      <c r="C395" s="206" t="s">
        <v>433</v>
      </c>
      <c r="D395" s="207" t="s">
        <v>342</v>
      </c>
      <c r="E395" s="208" t="s">
        <v>1</v>
      </c>
      <c r="F395" s="209">
        <v>0.67700000000000005</v>
      </c>
      <c r="G395" s="31"/>
      <c r="H395" s="32"/>
    </row>
    <row r="396" spans="1:8" s="2" customFormat="1" ht="16.899999999999999" customHeight="1">
      <c r="A396" s="31"/>
      <c r="B396" s="32"/>
      <c r="C396" s="210" t="s">
        <v>433</v>
      </c>
      <c r="D396" s="210" t="s">
        <v>472</v>
      </c>
      <c r="E396" s="17" t="s">
        <v>1</v>
      </c>
      <c r="F396" s="211">
        <v>0.67700000000000005</v>
      </c>
      <c r="G396" s="31"/>
      <c r="H396" s="32"/>
    </row>
    <row r="397" spans="1:8" s="2" customFormat="1" ht="16.899999999999999" customHeight="1">
      <c r="A397" s="31"/>
      <c r="B397" s="32"/>
      <c r="C397" s="212" t="s">
        <v>788</v>
      </c>
      <c r="D397" s="31"/>
      <c r="E397" s="31"/>
      <c r="F397" s="31"/>
      <c r="G397" s="31"/>
      <c r="H397" s="32"/>
    </row>
    <row r="398" spans="1:8" s="2" customFormat="1" ht="16.899999999999999" customHeight="1">
      <c r="A398" s="31"/>
      <c r="B398" s="32"/>
      <c r="C398" s="210" t="s">
        <v>307</v>
      </c>
      <c r="D398" s="210" t="s">
        <v>308</v>
      </c>
      <c r="E398" s="17" t="s">
        <v>268</v>
      </c>
      <c r="F398" s="211">
        <v>5.9829999999999997</v>
      </c>
      <c r="G398" s="31"/>
      <c r="H398" s="32"/>
    </row>
    <row r="399" spans="1:8" s="2" customFormat="1" ht="16.899999999999999" customHeight="1">
      <c r="A399" s="31"/>
      <c r="B399" s="32"/>
      <c r="C399" s="206" t="s">
        <v>406</v>
      </c>
      <c r="D399" s="207" t="s">
        <v>406</v>
      </c>
      <c r="E399" s="208" t="s">
        <v>1</v>
      </c>
      <c r="F399" s="209">
        <v>0.26500000000000001</v>
      </c>
      <c r="G399" s="31"/>
      <c r="H399" s="32"/>
    </row>
    <row r="400" spans="1:8" s="2" customFormat="1" ht="16.899999999999999" customHeight="1">
      <c r="A400" s="31"/>
      <c r="B400" s="32"/>
      <c r="C400" s="210" t="s">
        <v>406</v>
      </c>
      <c r="D400" s="210" t="s">
        <v>407</v>
      </c>
      <c r="E400" s="17" t="s">
        <v>1</v>
      </c>
      <c r="F400" s="211">
        <v>0.26500000000000001</v>
      </c>
      <c r="G400" s="31"/>
      <c r="H400" s="32"/>
    </row>
    <row r="401" spans="1:8" s="2" customFormat="1" ht="16.899999999999999" customHeight="1">
      <c r="A401" s="31"/>
      <c r="B401" s="32"/>
      <c r="C401" s="206" t="s">
        <v>497</v>
      </c>
      <c r="D401" s="207" t="s">
        <v>406</v>
      </c>
      <c r="E401" s="208" t="s">
        <v>1</v>
      </c>
      <c r="F401" s="209">
        <v>1.786</v>
      </c>
      <c r="G401" s="31"/>
      <c r="H401" s="32"/>
    </row>
    <row r="402" spans="1:8" s="2" customFormat="1" ht="16.899999999999999" customHeight="1">
      <c r="A402" s="31"/>
      <c r="B402" s="32"/>
      <c r="C402" s="210" t="s">
        <v>497</v>
      </c>
      <c r="D402" s="210" t="s">
        <v>498</v>
      </c>
      <c r="E402" s="17" t="s">
        <v>1</v>
      </c>
      <c r="F402" s="211">
        <v>1.786</v>
      </c>
      <c r="G402" s="31"/>
      <c r="H402" s="32"/>
    </row>
    <row r="403" spans="1:8" s="2" customFormat="1" ht="16.899999999999999" customHeight="1">
      <c r="A403" s="31"/>
      <c r="B403" s="32"/>
      <c r="C403" s="206" t="s">
        <v>345</v>
      </c>
      <c r="D403" s="207" t="s">
        <v>345</v>
      </c>
      <c r="E403" s="208" t="s">
        <v>1</v>
      </c>
      <c r="F403" s="209">
        <v>0.123</v>
      </c>
      <c r="G403" s="31"/>
      <c r="H403" s="32"/>
    </row>
    <row r="404" spans="1:8" s="2" customFormat="1" ht="16.899999999999999" customHeight="1">
      <c r="A404" s="31"/>
      <c r="B404" s="32"/>
      <c r="C404" s="210" t="s">
        <v>345</v>
      </c>
      <c r="D404" s="210" t="s">
        <v>385</v>
      </c>
      <c r="E404" s="17" t="s">
        <v>1</v>
      </c>
      <c r="F404" s="211">
        <v>0.123</v>
      </c>
      <c r="G404" s="31"/>
      <c r="H404" s="32"/>
    </row>
    <row r="405" spans="1:8" s="2" customFormat="1" ht="16.899999999999999" customHeight="1">
      <c r="A405" s="31"/>
      <c r="B405" s="32"/>
      <c r="C405" s="206" t="s">
        <v>436</v>
      </c>
      <c r="D405" s="207" t="s">
        <v>345</v>
      </c>
      <c r="E405" s="208" t="s">
        <v>1</v>
      </c>
      <c r="F405" s="209">
        <v>0.67700000000000005</v>
      </c>
      <c r="G405" s="31"/>
      <c r="H405" s="32"/>
    </row>
    <row r="406" spans="1:8" s="2" customFormat="1" ht="16.899999999999999" customHeight="1">
      <c r="A406" s="31"/>
      <c r="B406" s="32"/>
      <c r="C406" s="210" t="s">
        <v>436</v>
      </c>
      <c r="D406" s="210" t="s">
        <v>472</v>
      </c>
      <c r="E406" s="17" t="s">
        <v>1</v>
      </c>
      <c r="F406" s="211">
        <v>0.67700000000000005</v>
      </c>
      <c r="G406" s="31"/>
      <c r="H406" s="32"/>
    </row>
    <row r="407" spans="1:8" s="2" customFormat="1" ht="16.899999999999999" customHeight="1">
      <c r="A407" s="31"/>
      <c r="B407" s="32"/>
      <c r="C407" s="212" t="s">
        <v>788</v>
      </c>
      <c r="D407" s="31"/>
      <c r="E407" s="31"/>
      <c r="F407" s="31"/>
      <c r="G407" s="31"/>
      <c r="H407" s="32"/>
    </row>
    <row r="408" spans="1:8" s="2" customFormat="1" ht="16.899999999999999" customHeight="1">
      <c r="A408" s="31"/>
      <c r="B408" s="32"/>
      <c r="C408" s="210" t="s">
        <v>324</v>
      </c>
      <c r="D408" s="210" t="s">
        <v>325</v>
      </c>
      <c r="E408" s="17" t="s">
        <v>268</v>
      </c>
      <c r="F408" s="211">
        <v>5.9829999999999997</v>
      </c>
      <c r="G408" s="31"/>
      <c r="H408" s="32"/>
    </row>
    <row r="409" spans="1:8" s="2" customFormat="1" ht="16.899999999999999" customHeight="1">
      <c r="A409" s="31"/>
      <c r="B409" s="32"/>
      <c r="C409" s="206" t="s">
        <v>414</v>
      </c>
      <c r="D409" s="207" t="s">
        <v>414</v>
      </c>
      <c r="E409" s="208" t="s">
        <v>1</v>
      </c>
      <c r="F409" s="209">
        <v>0.26500000000000001</v>
      </c>
      <c r="G409" s="31"/>
      <c r="H409" s="32"/>
    </row>
    <row r="410" spans="1:8" s="2" customFormat="1" ht="16.899999999999999" customHeight="1">
      <c r="A410" s="31"/>
      <c r="B410" s="32"/>
      <c r="C410" s="210" t="s">
        <v>414</v>
      </c>
      <c r="D410" s="210" t="s">
        <v>415</v>
      </c>
      <c r="E410" s="17" t="s">
        <v>1</v>
      </c>
      <c r="F410" s="211">
        <v>0.26500000000000001</v>
      </c>
      <c r="G410" s="31"/>
      <c r="H410" s="32"/>
    </row>
    <row r="411" spans="1:8" s="2" customFormat="1" ht="16.899999999999999" customHeight="1">
      <c r="A411" s="31"/>
      <c r="B411" s="32"/>
      <c r="C411" s="206" t="s">
        <v>505</v>
      </c>
      <c r="D411" s="207" t="s">
        <v>414</v>
      </c>
      <c r="E411" s="208" t="s">
        <v>1</v>
      </c>
      <c r="F411" s="209">
        <v>1.786</v>
      </c>
      <c r="G411" s="31"/>
      <c r="H411" s="32"/>
    </row>
    <row r="412" spans="1:8" s="2" customFormat="1" ht="16.899999999999999" customHeight="1">
      <c r="A412" s="31"/>
      <c r="B412" s="32"/>
      <c r="C412" s="210" t="s">
        <v>505</v>
      </c>
      <c r="D412" s="210" t="s">
        <v>506</v>
      </c>
      <c r="E412" s="17" t="s">
        <v>1</v>
      </c>
      <c r="F412" s="211">
        <v>1.786</v>
      </c>
      <c r="G412" s="31"/>
      <c r="H412" s="32"/>
    </row>
    <row r="413" spans="1:8" s="2" customFormat="1" ht="16.899999999999999" customHeight="1">
      <c r="A413" s="31"/>
      <c r="B413" s="32"/>
      <c r="C413" s="206" t="s">
        <v>355</v>
      </c>
      <c r="D413" s="207" t="s">
        <v>355</v>
      </c>
      <c r="E413" s="208" t="s">
        <v>1</v>
      </c>
      <c r="F413" s="209">
        <v>37</v>
      </c>
      <c r="G413" s="31"/>
      <c r="H413" s="32"/>
    </row>
    <row r="414" spans="1:8" s="2" customFormat="1" ht="16.899999999999999" customHeight="1">
      <c r="A414" s="31"/>
      <c r="B414" s="32"/>
      <c r="C414" s="210" t="s">
        <v>355</v>
      </c>
      <c r="D414" s="210" t="s">
        <v>356</v>
      </c>
      <c r="E414" s="17" t="s">
        <v>1</v>
      </c>
      <c r="F414" s="211">
        <v>37</v>
      </c>
      <c r="G414" s="31"/>
      <c r="H414" s="32"/>
    </row>
    <row r="415" spans="1:8" s="2" customFormat="1" ht="16.899999999999999" customHeight="1">
      <c r="A415" s="31"/>
      <c r="B415" s="32"/>
      <c r="C415" s="206" t="s">
        <v>363</v>
      </c>
      <c r="D415" s="207" t="s">
        <v>363</v>
      </c>
      <c r="E415" s="208" t="s">
        <v>1</v>
      </c>
      <c r="F415" s="209">
        <v>20</v>
      </c>
      <c r="G415" s="31"/>
      <c r="H415" s="32"/>
    </row>
    <row r="416" spans="1:8" s="2" customFormat="1" ht="16.899999999999999" customHeight="1">
      <c r="A416" s="31"/>
      <c r="B416" s="32"/>
      <c r="C416" s="210" t="s">
        <v>363</v>
      </c>
      <c r="D416" s="210" t="s">
        <v>364</v>
      </c>
      <c r="E416" s="17" t="s">
        <v>1</v>
      </c>
      <c r="F416" s="211">
        <v>20</v>
      </c>
      <c r="G416" s="31"/>
      <c r="H416" s="32"/>
    </row>
    <row r="417" spans="1:8" s="2" customFormat="1" ht="16.899999999999999" customHeight="1">
      <c r="A417" s="31"/>
      <c r="B417" s="32"/>
      <c r="C417" s="206" t="s">
        <v>442</v>
      </c>
      <c r="D417" s="207" t="s">
        <v>363</v>
      </c>
      <c r="E417" s="208" t="s">
        <v>1</v>
      </c>
      <c r="F417" s="209">
        <v>110</v>
      </c>
      <c r="G417" s="31"/>
      <c r="H417" s="32"/>
    </row>
    <row r="418" spans="1:8" s="2" customFormat="1" ht="16.899999999999999" customHeight="1">
      <c r="A418" s="31"/>
      <c r="B418" s="32"/>
      <c r="C418" s="210" t="s">
        <v>442</v>
      </c>
      <c r="D418" s="210" t="s">
        <v>443</v>
      </c>
      <c r="E418" s="17" t="s">
        <v>1</v>
      </c>
      <c r="F418" s="211">
        <v>110</v>
      </c>
      <c r="G418" s="31"/>
      <c r="H418" s="32"/>
    </row>
    <row r="419" spans="1:8" s="2" customFormat="1" ht="16.899999999999999" customHeight="1">
      <c r="A419" s="31"/>
      <c r="B419" s="32"/>
      <c r="C419" s="206" t="s">
        <v>261</v>
      </c>
      <c r="D419" s="207" t="s">
        <v>261</v>
      </c>
      <c r="E419" s="208" t="s">
        <v>1</v>
      </c>
      <c r="F419" s="209">
        <v>1.2999999999999999E-2</v>
      </c>
      <c r="G419" s="31"/>
      <c r="H419" s="32"/>
    </row>
    <row r="420" spans="1:8" s="2" customFormat="1" ht="16.899999999999999" customHeight="1">
      <c r="A420" s="31"/>
      <c r="B420" s="32"/>
      <c r="C420" s="210" t="s">
        <v>261</v>
      </c>
      <c r="D420" s="210" t="s">
        <v>262</v>
      </c>
      <c r="E420" s="17" t="s">
        <v>1</v>
      </c>
      <c r="F420" s="211">
        <v>1.2999999999999999E-2</v>
      </c>
      <c r="G420" s="31"/>
      <c r="H420" s="32"/>
    </row>
    <row r="421" spans="1:8" s="2" customFormat="1" ht="16.899999999999999" customHeight="1">
      <c r="A421" s="31"/>
      <c r="B421" s="32"/>
      <c r="C421" s="206" t="s">
        <v>447</v>
      </c>
      <c r="D421" s="207" t="s">
        <v>261</v>
      </c>
      <c r="E421" s="208" t="s">
        <v>1</v>
      </c>
      <c r="F421" s="209">
        <v>7.0999999999999994E-2</v>
      </c>
      <c r="G421" s="31"/>
      <c r="H421" s="32"/>
    </row>
    <row r="422" spans="1:8" s="2" customFormat="1" ht="16.899999999999999" customHeight="1">
      <c r="A422" s="31"/>
      <c r="B422" s="32"/>
      <c r="C422" s="210" t="s">
        <v>447</v>
      </c>
      <c r="D422" s="210" t="s">
        <v>448</v>
      </c>
      <c r="E422" s="17" t="s">
        <v>1</v>
      </c>
      <c r="F422" s="211">
        <v>7.0999999999999994E-2</v>
      </c>
      <c r="G422" s="31"/>
      <c r="H422" s="32"/>
    </row>
    <row r="423" spans="1:8" s="2" customFormat="1" ht="16.899999999999999" customHeight="1">
      <c r="A423" s="31"/>
      <c r="B423" s="32"/>
      <c r="C423" s="206" t="s">
        <v>211</v>
      </c>
      <c r="D423" s="207" t="s">
        <v>211</v>
      </c>
      <c r="E423" s="208" t="s">
        <v>1</v>
      </c>
      <c r="F423" s="209">
        <v>20</v>
      </c>
      <c r="G423" s="31"/>
      <c r="H423" s="32"/>
    </row>
    <row r="424" spans="1:8" s="2" customFormat="1" ht="16.899999999999999" customHeight="1">
      <c r="A424" s="31"/>
      <c r="B424" s="32"/>
      <c r="C424" s="210" t="s">
        <v>211</v>
      </c>
      <c r="D424" s="210" t="s">
        <v>373</v>
      </c>
      <c r="E424" s="17" t="s">
        <v>1</v>
      </c>
      <c r="F424" s="211">
        <v>20</v>
      </c>
      <c r="G424" s="31"/>
      <c r="H424" s="32"/>
    </row>
    <row r="425" spans="1:8" s="2" customFormat="1" ht="16.899999999999999" customHeight="1">
      <c r="A425" s="31"/>
      <c r="B425" s="32"/>
      <c r="C425" s="206" t="s">
        <v>451</v>
      </c>
      <c r="D425" s="207" t="s">
        <v>211</v>
      </c>
      <c r="E425" s="208" t="s">
        <v>1</v>
      </c>
      <c r="F425" s="209">
        <v>110</v>
      </c>
      <c r="G425" s="31"/>
      <c r="H425" s="32"/>
    </row>
    <row r="426" spans="1:8" s="2" customFormat="1" ht="16.899999999999999" customHeight="1">
      <c r="A426" s="31"/>
      <c r="B426" s="32"/>
      <c r="C426" s="210" t="s">
        <v>451</v>
      </c>
      <c r="D426" s="210" t="s">
        <v>452</v>
      </c>
      <c r="E426" s="17" t="s">
        <v>1</v>
      </c>
      <c r="F426" s="211">
        <v>110</v>
      </c>
      <c r="G426" s="31"/>
      <c r="H426" s="32"/>
    </row>
    <row r="427" spans="1:8" s="2" customFormat="1" ht="16.899999999999999" customHeight="1">
      <c r="A427" s="31"/>
      <c r="B427" s="32"/>
      <c r="C427" s="206" t="s">
        <v>217</v>
      </c>
      <c r="D427" s="207" t="s">
        <v>217</v>
      </c>
      <c r="E427" s="208" t="s">
        <v>1</v>
      </c>
      <c r="F427" s="209">
        <v>4.0000000000000001E-3</v>
      </c>
      <c r="G427" s="31"/>
      <c r="H427" s="32"/>
    </row>
    <row r="428" spans="1:8" s="2" customFormat="1" ht="16.899999999999999" customHeight="1">
      <c r="A428" s="31"/>
      <c r="B428" s="32"/>
      <c r="C428" s="210" t="s">
        <v>217</v>
      </c>
      <c r="D428" s="210" t="s">
        <v>378</v>
      </c>
      <c r="E428" s="17" t="s">
        <v>1</v>
      </c>
      <c r="F428" s="211">
        <v>4.0000000000000001E-3</v>
      </c>
      <c r="G428" s="31"/>
      <c r="H428" s="32"/>
    </row>
    <row r="429" spans="1:8" s="2" customFormat="1" ht="16.899999999999999" customHeight="1">
      <c r="A429" s="31"/>
      <c r="B429" s="32"/>
      <c r="C429" s="206" t="s">
        <v>456</v>
      </c>
      <c r="D429" s="207" t="s">
        <v>217</v>
      </c>
      <c r="E429" s="208" t="s">
        <v>1</v>
      </c>
      <c r="F429" s="209">
        <v>2.1000000000000001E-2</v>
      </c>
      <c r="G429" s="31"/>
      <c r="H429" s="32"/>
    </row>
    <row r="430" spans="1:8" s="2" customFormat="1" ht="16.899999999999999" customHeight="1">
      <c r="A430" s="31"/>
      <c r="B430" s="32"/>
      <c r="C430" s="210" t="s">
        <v>456</v>
      </c>
      <c r="D430" s="210" t="s">
        <v>457</v>
      </c>
      <c r="E430" s="17" t="s">
        <v>1</v>
      </c>
      <c r="F430" s="211">
        <v>2.1000000000000001E-2</v>
      </c>
      <c r="G430" s="31"/>
      <c r="H430" s="32"/>
    </row>
    <row r="431" spans="1:8" s="2" customFormat="1" ht="16.899999999999999" customHeight="1">
      <c r="A431" s="31"/>
      <c r="B431" s="32"/>
      <c r="C431" s="206" t="s">
        <v>220</v>
      </c>
      <c r="D431" s="207" t="s">
        <v>220</v>
      </c>
      <c r="E431" s="208" t="s">
        <v>1</v>
      </c>
      <c r="F431" s="209">
        <v>2.6</v>
      </c>
      <c r="G431" s="31"/>
      <c r="H431" s="32"/>
    </row>
    <row r="432" spans="1:8" s="2" customFormat="1" ht="16.899999999999999" customHeight="1">
      <c r="A432" s="31"/>
      <c r="B432" s="32"/>
      <c r="C432" s="210" t="s">
        <v>220</v>
      </c>
      <c r="D432" s="210" t="s">
        <v>381</v>
      </c>
      <c r="E432" s="17" t="s">
        <v>1</v>
      </c>
      <c r="F432" s="211">
        <v>2.6</v>
      </c>
      <c r="G432" s="31"/>
      <c r="H432" s="32"/>
    </row>
    <row r="433" spans="1:8" s="2" customFormat="1" ht="16.899999999999999" customHeight="1">
      <c r="A433" s="31"/>
      <c r="B433" s="32"/>
      <c r="C433" s="206" t="s">
        <v>461</v>
      </c>
      <c r="D433" s="207" t="s">
        <v>220</v>
      </c>
      <c r="E433" s="208" t="s">
        <v>1</v>
      </c>
      <c r="F433" s="209">
        <v>22.5</v>
      </c>
      <c r="G433" s="31"/>
      <c r="H433" s="32"/>
    </row>
    <row r="434" spans="1:8" s="2" customFormat="1" ht="16.899999999999999" customHeight="1">
      <c r="A434" s="31"/>
      <c r="B434" s="32"/>
      <c r="C434" s="210" t="s">
        <v>461</v>
      </c>
      <c r="D434" s="210" t="s">
        <v>462</v>
      </c>
      <c r="E434" s="17" t="s">
        <v>1</v>
      </c>
      <c r="F434" s="211">
        <v>22.5</v>
      </c>
      <c r="G434" s="31"/>
      <c r="H434" s="32"/>
    </row>
    <row r="435" spans="1:8" s="2" customFormat="1" ht="16.899999999999999" customHeight="1">
      <c r="A435" s="31"/>
      <c r="B435" s="32"/>
      <c r="C435" s="206" t="s">
        <v>337</v>
      </c>
      <c r="D435" s="207" t="s">
        <v>337</v>
      </c>
      <c r="E435" s="208" t="s">
        <v>1</v>
      </c>
      <c r="F435" s="209">
        <v>0.123</v>
      </c>
      <c r="G435" s="31"/>
      <c r="H435" s="32"/>
    </row>
    <row r="436" spans="1:8" s="2" customFormat="1" ht="16.899999999999999" customHeight="1">
      <c r="A436" s="31"/>
      <c r="B436" s="32"/>
      <c r="C436" s="210" t="s">
        <v>337</v>
      </c>
      <c r="D436" s="210" t="s">
        <v>385</v>
      </c>
      <c r="E436" s="17" t="s">
        <v>1</v>
      </c>
      <c r="F436" s="211">
        <v>0.123</v>
      </c>
      <c r="G436" s="31"/>
      <c r="H436" s="32"/>
    </row>
    <row r="437" spans="1:8" s="2" customFormat="1" ht="16.899999999999999" customHeight="1">
      <c r="A437" s="31"/>
      <c r="B437" s="32"/>
      <c r="C437" s="206" t="s">
        <v>423</v>
      </c>
      <c r="D437" s="207" t="s">
        <v>337</v>
      </c>
      <c r="E437" s="208" t="s">
        <v>1</v>
      </c>
      <c r="F437" s="209">
        <v>0.67700000000000005</v>
      </c>
      <c r="G437" s="31"/>
      <c r="H437" s="32"/>
    </row>
    <row r="438" spans="1:8" s="2" customFormat="1" ht="16.899999999999999" customHeight="1">
      <c r="A438" s="31"/>
      <c r="B438" s="32"/>
      <c r="C438" s="210" t="s">
        <v>423</v>
      </c>
      <c r="D438" s="210" t="s">
        <v>472</v>
      </c>
      <c r="E438" s="17" t="s">
        <v>1</v>
      </c>
      <c r="F438" s="211">
        <v>0.67700000000000005</v>
      </c>
      <c r="G438" s="31"/>
      <c r="H438" s="32"/>
    </row>
    <row r="439" spans="1:8" s="2" customFormat="1" ht="16.899999999999999" customHeight="1">
      <c r="A439" s="31"/>
      <c r="B439" s="32"/>
      <c r="C439" s="212" t="s">
        <v>788</v>
      </c>
      <c r="D439" s="31"/>
      <c r="E439" s="31"/>
      <c r="F439" s="31"/>
      <c r="G439" s="31"/>
      <c r="H439" s="32"/>
    </row>
    <row r="440" spans="1:8" s="2" customFormat="1" ht="16.899999999999999" customHeight="1">
      <c r="A440" s="31"/>
      <c r="B440" s="32"/>
      <c r="C440" s="210" t="s">
        <v>266</v>
      </c>
      <c r="D440" s="210" t="s">
        <v>267</v>
      </c>
      <c r="E440" s="17" t="s">
        <v>268</v>
      </c>
      <c r="F440" s="211">
        <v>6.7530000000000001</v>
      </c>
      <c r="G440" s="31"/>
      <c r="H440" s="32"/>
    </row>
    <row r="441" spans="1:8" s="2" customFormat="1" ht="16.899999999999999" customHeight="1">
      <c r="A441" s="31"/>
      <c r="B441" s="32"/>
      <c r="C441" s="206" t="s">
        <v>230</v>
      </c>
      <c r="D441" s="207" t="s">
        <v>230</v>
      </c>
      <c r="E441" s="208" t="s">
        <v>1</v>
      </c>
      <c r="F441" s="209">
        <v>0.56000000000000005</v>
      </c>
      <c r="G441" s="31"/>
      <c r="H441" s="32"/>
    </row>
    <row r="442" spans="1:8" s="2" customFormat="1" ht="16.899999999999999" customHeight="1">
      <c r="A442" s="31"/>
      <c r="B442" s="32"/>
      <c r="C442" s="210" t="s">
        <v>230</v>
      </c>
      <c r="D442" s="210" t="s">
        <v>386</v>
      </c>
      <c r="E442" s="17" t="s">
        <v>1</v>
      </c>
      <c r="F442" s="211">
        <v>0.56000000000000005</v>
      </c>
      <c r="G442" s="31"/>
      <c r="H442" s="32"/>
    </row>
    <row r="443" spans="1:8" s="2" customFormat="1" ht="16.899999999999999" customHeight="1">
      <c r="A443" s="31"/>
      <c r="B443" s="32"/>
      <c r="C443" s="206" t="s">
        <v>428</v>
      </c>
      <c r="D443" s="207" t="s">
        <v>230</v>
      </c>
      <c r="E443" s="208" t="s">
        <v>1</v>
      </c>
      <c r="F443" s="209">
        <v>3.08</v>
      </c>
      <c r="G443" s="31"/>
      <c r="H443" s="32"/>
    </row>
    <row r="444" spans="1:8" s="2" customFormat="1" ht="16.899999999999999" customHeight="1">
      <c r="A444" s="31"/>
      <c r="B444" s="32"/>
      <c r="C444" s="210" t="s">
        <v>428</v>
      </c>
      <c r="D444" s="210" t="s">
        <v>473</v>
      </c>
      <c r="E444" s="17" t="s">
        <v>1</v>
      </c>
      <c r="F444" s="211">
        <v>3.08</v>
      </c>
      <c r="G444" s="31"/>
      <c r="H444" s="32"/>
    </row>
    <row r="445" spans="1:8" s="2" customFormat="1" ht="16.899999999999999" customHeight="1">
      <c r="A445" s="31"/>
      <c r="B445" s="32"/>
      <c r="C445" s="212" t="s">
        <v>788</v>
      </c>
      <c r="D445" s="31"/>
      <c r="E445" s="31"/>
      <c r="F445" s="31"/>
      <c r="G445" s="31"/>
      <c r="H445" s="32"/>
    </row>
    <row r="446" spans="1:8" s="2" customFormat="1" ht="16.899999999999999" customHeight="1">
      <c r="A446" s="31"/>
      <c r="B446" s="32"/>
      <c r="C446" s="210" t="s">
        <v>279</v>
      </c>
      <c r="D446" s="210" t="s">
        <v>280</v>
      </c>
      <c r="E446" s="17" t="s">
        <v>268</v>
      </c>
      <c r="F446" s="211">
        <v>6.7530000000000001</v>
      </c>
      <c r="G446" s="31"/>
      <c r="H446" s="32"/>
    </row>
    <row r="447" spans="1:8" s="2" customFormat="1" ht="16.899999999999999" customHeight="1">
      <c r="A447" s="31"/>
      <c r="B447" s="32"/>
      <c r="C447" s="206" t="s">
        <v>341</v>
      </c>
      <c r="D447" s="207" t="s">
        <v>341</v>
      </c>
      <c r="E447" s="208" t="s">
        <v>1</v>
      </c>
      <c r="F447" s="209">
        <v>0.56000000000000005</v>
      </c>
      <c r="G447" s="31"/>
      <c r="H447" s="32"/>
    </row>
    <row r="448" spans="1:8" s="2" customFormat="1" ht="16.899999999999999" customHeight="1">
      <c r="A448" s="31"/>
      <c r="B448" s="32"/>
      <c r="C448" s="210" t="s">
        <v>341</v>
      </c>
      <c r="D448" s="210" t="s">
        <v>386</v>
      </c>
      <c r="E448" s="17" t="s">
        <v>1</v>
      </c>
      <c r="F448" s="211">
        <v>0.56000000000000005</v>
      </c>
      <c r="G448" s="31"/>
      <c r="H448" s="32"/>
    </row>
    <row r="449" spans="1:8" s="2" customFormat="1" ht="16.899999999999999" customHeight="1">
      <c r="A449" s="31"/>
      <c r="B449" s="32"/>
      <c r="C449" s="206" t="s">
        <v>430</v>
      </c>
      <c r="D449" s="207" t="s">
        <v>341</v>
      </c>
      <c r="E449" s="208" t="s">
        <v>1</v>
      </c>
      <c r="F449" s="209">
        <v>3.08</v>
      </c>
      <c r="G449" s="31"/>
      <c r="H449" s="32"/>
    </row>
    <row r="450" spans="1:8" s="2" customFormat="1" ht="16.899999999999999" customHeight="1">
      <c r="A450" s="31"/>
      <c r="B450" s="32"/>
      <c r="C450" s="210" t="s">
        <v>430</v>
      </c>
      <c r="D450" s="210" t="s">
        <v>473</v>
      </c>
      <c r="E450" s="17" t="s">
        <v>1</v>
      </c>
      <c r="F450" s="211">
        <v>3.08</v>
      </c>
      <c r="G450" s="31"/>
      <c r="H450" s="32"/>
    </row>
    <row r="451" spans="1:8" s="2" customFormat="1" ht="16.899999999999999" customHeight="1">
      <c r="A451" s="31"/>
      <c r="B451" s="32"/>
      <c r="C451" s="212" t="s">
        <v>788</v>
      </c>
      <c r="D451" s="31"/>
      <c r="E451" s="31"/>
      <c r="F451" s="31"/>
      <c r="G451" s="31"/>
      <c r="H451" s="32"/>
    </row>
    <row r="452" spans="1:8" s="2" customFormat="1" ht="16.899999999999999" customHeight="1">
      <c r="A452" s="31"/>
      <c r="B452" s="32"/>
      <c r="C452" s="210" t="s">
        <v>287</v>
      </c>
      <c r="D452" s="210" t="s">
        <v>288</v>
      </c>
      <c r="E452" s="17" t="s">
        <v>268</v>
      </c>
      <c r="F452" s="211">
        <v>6.7530000000000001</v>
      </c>
      <c r="G452" s="31"/>
      <c r="H452" s="32"/>
    </row>
    <row r="453" spans="1:8" s="2" customFormat="1" ht="16.899999999999999" customHeight="1">
      <c r="A453" s="31"/>
      <c r="B453" s="32"/>
      <c r="C453" s="206" t="s">
        <v>234</v>
      </c>
      <c r="D453" s="207" t="s">
        <v>234</v>
      </c>
      <c r="E453" s="208" t="s">
        <v>1</v>
      </c>
      <c r="F453" s="209">
        <v>0.56000000000000005</v>
      </c>
      <c r="G453" s="31"/>
      <c r="H453" s="32"/>
    </row>
    <row r="454" spans="1:8" s="2" customFormat="1" ht="16.899999999999999" customHeight="1">
      <c r="A454" s="31"/>
      <c r="B454" s="32"/>
      <c r="C454" s="210" t="s">
        <v>234</v>
      </c>
      <c r="D454" s="210" t="s">
        <v>386</v>
      </c>
      <c r="E454" s="17" t="s">
        <v>1</v>
      </c>
      <c r="F454" s="211">
        <v>0.56000000000000005</v>
      </c>
      <c r="G454" s="31"/>
      <c r="H454" s="32"/>
    </row>
    <row r="455" spans="1:8" s="2" customFormat="1" ht="16.899999999999999" customHeight="1">
      <c r="A455" s="31"/>
      <c r="B455" s="32"/>
      <c r="C455" s="206" t="s">
        <v>432</v>
      </c>
      <c r="D455" s="207" t="s">
        <v>234</v>
      </c>
      <c r="E455" s="208" t="s">
        <v>1</v>
      </c>
      <c r="F455" s="209">
        <v>3.08</v>
      </c>
      <c r="G455" s="31"/>
      <c r="H455" s="32"/>
    </row>
    <row r="456" spans="1:8" s="2" customFormat="1" ht="16.899999999999999" customHeight="1">
      <c r="A456" s="31"/>
      <c r="B456" s="32"/>
      <c r="C456" s="210" t="s">
        <v>432</v>
      </c>
      <c r="D456" s="210" t="s">
        <v>473</v>
      </c>
      <c r="E456" s="17" t="s">
        <v>1</v>
      </c>
      <c r="F456" s="211">
        <v>3.08</v>
      </c>
      <c r="G456" s="31"/>
      <c r="H456" s="32"/>
    </row>
    <row r="457" spans="1:8" s="2" customFormat="1" ht="16.899999999999999" customHeight="1">
      <c r="A457" s="31"/>
      <c r="B457" s="32"/>
      <c r="C457" s="212" t="s">
        <v>788</v>
      </c>
      <c r="D457" s="31"/>
      <c r="E457" s="31"/>
      <c r="F457" s="31"/>
      <c r="G457" s="31"/>
      <c r="H457" s="32"/>
    </row>
    <row r="458" spans="1:8" s="2" customFormat="1" ht="16.899999999999999" customHeight="1">
      <c r="A458" s="31"/>
      <c r="B458" s="32"/>
      <c r="C458" s="210" t="s">
        <v>294</v>
      </c>
      <c r="D458" s="210" t="s">
        <v>295</v>
      </c>
      <c r="E458" s="17" t="s">
        <v>268</v>
      </c>
      <c r="F458" s="211">
        <v>6.7530000000000001</v>
      </c>
      <c r="G458" s="31"/>
      <c r="H458" s="32"/>
    </row>
    <row r="459" spans="1:8" s="2" customFormat="1" ht="16.899999999999999" customHeight="1">
      <c r="A459" s="31"/>
      <c r="B459" s="32"/>
      <c r="C459" s="206" t="s">
        <v>343</v>
      </c>
      <c r="D459" s="207" t="s">
        <v>343</v>
      </c>
      <c r="E459" s="208" t="s">
        <v>1</v>
      </c>
      <c r="F459" s="209">
        <v>0.42</v>
      </c>
      <c r="G459" s="31"/>
      <c r="H459" s="32"/>
    </row>
    <row r="460" spans="1:8" s="2" customFormat="1" ht="16.899999999999999" customHeight="1">
      <c r="A460" s="31"/>
      <c r="B460" s="32"/>
      <c r="C460" s="210" t="s">
        <v>343</v>
      </c>
      <c r="D460" s="210" t="s">
        <v>399</v>
      </c>
      <c r="E460" s="17" t="s">
        <v>1</v>
      </c>
      <c r="F460" s="211">
        <v>0.42</v>
      </c>
      <c r="G460" s="31"/>
      <c r="H460" s="32"/>
    </row>
    <row r="461" spans="1:8" s="2" customFormat="1" ht="16.899999999999999" customHeight="1">
      <c r="A461" s="31"/>
      <c r="B461" s="32"/>
      <c r="C461" s="206" t="s">
        <v>434</v>
      </c>
      <c r="D461" s="207" t="s">
        <v>343</v>
      </c>
      <c r="E461" s="208" t="s">
        <v>1</v>
      </c>
      <c r="F461" s="209">
        <v>2.31</v>
      </c>
      <c r="G461" s="31"/>
      <c r="H461" s="32"/>
    </row>
    <row r="462" spans="1:8" s="2" customFormat="1" ht="16.899999999999999" customHeight="1">
      <c r="A462" s="31"/>
      <c r="B462" s="32"/>
      <c r="C462" s="210" t="s">
        <v>434</v>
      </c>
      <c r="D462" s="210" t="s">
        <v>491</v>
      </c>
      <c r="E462" s="17" t="s">
        <v>1</v>
      </c>
      <c r="F462" s="211">
        <v>2.31</v>
      </c>
      <c r="G462" s="31"/>
      <c r="H462" s="32"/>
    </row>
    <row r="463" spans="1:8" s="2" customFormat="1" ht="16.899999999999999" customHeight="1">
      <c r="A463" s="31"/>
      <c r="B463" s="32"/>
      <c r="C463" s="212" t="s">
        <v>788</v>
      </c>
      <c r="D463" s="31"/>
      <c r="E463" s="31"/>
      <c r="F463" s="31"/>
      <c r="G463" s="31"/>
      <c r="H463" s="32"/>
    </row>
    <row r="464" spans="1:8" s="2" customFormat="1" ht="16.899999999999999" customHeight="1">
      <c r="A464" s="31"/>
      <c r="B464" s="32"/>
      <c r="C464" s="210" t="s">
        <v>307</v>
      </c>
      <c r="D464" s="210" t="s">
        <v>308</v>
      </c>
      <c r="E464" s="17" t="s">
        <v>268</v>
      </c>
      <c r="F464" s="211">
        <v>5.9829999999999997</v>
      </c>
      <c r="G464" s="31"/>
      <c r="H464" s="32"/>
    </row>
    <row r="465" spans="1:8" s="2" customFormat="1" ht="16.899999999999999" customHeight="1">
      <c r="A465" s="31"/>
      <c r="B465" s="32"/>
      <c r="C465" s="206" t="s">
        <v>347</v>
      </c>
      <c r="D465" s="207" t="s">
        <v>347</v>
      </c>
      <c r="E465" s="208" t="s">
        <v>1</v>
      </c>
      <c r="F465" s="209">
        <v>0.42</v>
      </c>
      <c r="G465" s="31"/>
      <c r="H465" s="32"/>
    </row>
    <row r="466" spans="1:8" s="2" customFormat="1" ht="16.899999999999999" customHeight="1">
      <c r="A466" s="31"/>
      <c r="B466" s="32"/>
      <c r="C466" s="210" t="s">
        <v>347</v>
      </c>
      <c r="D466" s="210" t="s">
        <v>399</v>
      </c>
      <c r="E466" s="17" t="s">
        <v>1</v>
      </c>
      <c r="F466" s="211">
        <v>0.42</v>
      </c>
      <c r="G466" s="31"/>
      <c r="H466" s="32"/>
    </row>
    <row r="467" spans="1:8" s="2" customFormat="1" ht="16.899999999999999" customHeight="1">
      <c r="A467" s="31"/>
      <c r="B467" s="32"/>
      <c r="C467" s="206" t="s">
        <v>438</v>
      </c>
      <c r="D467" s="207" t="s">
        <v>347</v>
      </c>
      <c r="E467" s="208" t="s">
        <v>1</v>
      </c>
      <c r="F467" s="209">
        <v>2.31</v>
      </c>
      <c r="G467" s="31"/>
      <c r="H467" s="32"/>
    </row>
    <row r="468" spans="1:8" s="2" customFormat="1" ht="16.899999999999999" customHeight="1">
      <c r="A468" s="31"/>
      <c r="B468" s="32"/>
      <c r="C468" s="210" t="s">
        <v>438</v>
      </c>
      <c r="D468" s="210" t="s">
        <v>491</v>
      </c>
      <c r="E468" s="17" t="s">
        <v>1</v>
      </c>
      <c r="F468" s="211">
        <v>2.31</v>
      </c>
      <c r="G468" s="31"/>
      <c r="H468" s="32"/>
    </row>
    <row r="469" spans="1:8" s="2" customFormat="1" ht="16.899999999999999" customHeight="1">
      <c r="A469" s="31"/>
      <c r="B469" s="32"/>
      <c r="C469" s="212" t="s">
        <v>788</v>
      </c>
      <c r="D469" s="31"/>
      <c r="E469" s="31"/>
      <c r="F469" s="31"/>
      <c r="G469" s="31"/>
      <c r="H469" s="32"/>
    </row>
    <row r="470" spans="1:8" s="2" customFormat="1" ht="16.899999999999999" customHeight="1">
      <c r="A470" s="31"/>
      <c r="B470" s="32"/>
      <c r="C470" s="210" t="s">
        <v>324</v>
      </c>
      <c r="D470" s="210" t="s">
        <v>325</v>
      </c>
      <c r="E470" s="17" t="s">
        <v>268</v>
      </c>
      <c r="F470" s="211">
        <v>5.9829999999999997</v>
      </c>
      <c r="G470" s="31"/>
      <c r="H470" s="32"/>
    </row>
    <row r="471" spans="1:8" s="2" customFormat="1" ht="16.899999999999999" customHeight="1">
      <c r="A471" s="31"/>
      <c r="B471" s="32"/>
      <c r="C471" s="206" t="s">
        <v>339</v>
      </c>
      <c r="D471" s="207" t="s">
        <v>339</v>
      </c>
      <c r="E471" s="208" t="s">
        <v>1</v>
      </c>
      <c r="F471" s="209">
        <v>0.56000000000000005</v>
      </c>
      <c r="G471" s="31"/>
      <c r="H471" s="32"/>
    </row>
    <row r="472" spans="1:8" s="2" customFormat="1" ht="16.899999999999999" customHeight="1">
      <c r="A472" s="31"/>
      <c r="B472" s="32"/>
      <c r="C472" s="210" t="s">
        <v>339</v>
      </c>
      <c r="D472" s="210" t="s">
        <v>386</v>
      </c>
      <c r="E472" s="17" t="s">
        <v>1</v>
      </c>
      <c r="F472" s="211">
        <v>0.56000000000000005</v>
      </c>
      <c r="G472" s="31"/>
      <c r="H472" s="32"/>
    </row>
    <row r="473" spans="1:8" s="2" customFormat="1" ht="16.899999999999999" customHeight="1">
      <c r="A473" s="31"/>
      <c r="B473" s="32"/>
      <c r="C473" s="206" t="s">
        <v>425</v>
      </c>
      <c r="D473" s="207" t="s">
        <v>339</v>
      </c>
      <c r="E473" s="208" t="s">
        <v>1</v>
      </c>
      <c r="F473" s="209">
        <v>3.08</v>
      </c>
      <c r="G473" s="31"/>
      <c r="H473" s="32"/>
    </row>
    <row r="474" spans="1:8" s="2" customFormat="1" ht="16.899999999999999" customHeight="1">
      <c r="A474" s="31"/>
      <c r="B474" s="32"/>
      <c r="C474" s="210" t="s">
        <v>425</v>
      </c>
      <c r="D474" s="210" t="s">
        <v>473</v>
      </c>
      <c r="E474" s="17" t="s">
        <v>1</v>
      </c>
      <c r="F474" s="211">
        <v>3.08</v>
      </c>
      <c r="G474" s="31"/>
      <c r="H474" s="32"/>
    </row>
    <row r="475" spans="1:8" s="2" customFormat="1" ht="16.899999999999999" customHeight="1">
      <c r="A475" s="31"/>
      <c r="B475" s="32"/>
      <c r="C475" s="212" t="s">
        <v>788</v>
      </c>
      <c r="D475" s="31"/>
      <c r="E475" s="31"/>
      <c r="F475" s="31"/>
      <c r="G475" s="31"/>
      <c r="H475" s="32"/>
    </row>
    <row r="476" spans="1:8" s="2" customFormat="1" ht="16.899999999999999" customHeight="1">
      <c r="A476" s="31"/>
      <c r="B476" s="32"/>
      <c r="C476" s="210" t="s">
        <v>266</v>
      </c>
      <c r="D476" s="210" t="s">
        <v>267</v>
      </c>
      <c r="E476" s="17" t="s">
        <v>268</v>
      </c>
      <c r="F476" s="211">
        <v>6.7530000000000001</v>
      </c>
      <c r="G476" s="31"/>
      <c r="H476" s="32"/>
    </row>
    <row r="477" spans="1:8" s="2" customFormat="1" ht="16.899999999999999" customHeight="1">
      <c r="A477" s="31"/>
      <c r="B477" s="32"/>
      <c r="C477" s="206" t="s">
        <v>231</v>
      </c>
      <c r="D477" s="207" t="s">
        <v>231</v>
      </c>
      <c r="E477" s="208" t="s">
        <v>1</v>
      </c>
      <c r="F477" s="209">
        <v>1.0289999999999999</v>
      </c>
      <c r="G477" s="31"/>
      <c r="H477" s="32"/>
    </row>
    <row r="478" spans="1:8" s="2" customFormat="1" ht="16.899999999999999" customHeight="1">
      <c r="A478" s="31"/>
      <c r="B478" s="32"/>
      <c r="C478" s="210" t="s">
        <v>231</v>
      </c>
      <c r="D478" s="210" t="s">
        <v>390</v>
      </c>
      <c r="E478" s="17" t="s">
        <v>1</v>
      </c>
      <c r="F478" s="211">
        <v>1.0289999999999999</v>
      </c>
      <c r="G478" s="31"/>
      <c r="H478" s="32"/>
    </row>
    <row r="479" spans="1:8" s="2" customFormat="1" ht="16.899999999999999" customHeight="1">
      <c r="A479" s="31"/>
      <c r="B479" s="32"/>
      <c r="C479" s="206" t="s">
        <v>478</v>
      </c>
      <c r="D479" s="207" t="s">
        <v>231</v>
      </c>
      <c r="E479" s="208" t="s">
        <v>1</v>
      </c>
      <c r="F479" s="209">
        <v>6.7530000000000001</v>
      </c>
      <c r="G479" s="31"/>
      <c r="H479" s="32"/>
    </row>
    <row r="480" spans="1:8" s="2" customFormat="1" ht="16.899999999999999" customHeight="1">
      <c r="A480" s="31"/>
      <c r="B480" s="32"/>
      <c r="C480" s="210" t="s">
        <v>478</v>
      </c>
      <c r="D480" s="210" t="s">
        <v>479</v>
      </c>
      <c r="E480" s="17" t="s">
        <v>1</v>
      </c>
      <c r="F480" s="211">
        <v>6.7530000000000001</v>
      </c>
      <c r="G480" s="31"/>
      <c r="H480" s="32"/>
    </row>
    <row r="481" spans="1:8" s="2" customFormat="1" ht="16.899999999999999" customHeight="1">
      <c r="A481" s="31"/>
      <c r="B481" s="32"/>
      <c r="C481" s="206" t="s">
        <v>392</v>
      </c>
      <c r="D481" s="207" t="s">
        <v>392</v>
      </c>
      <c r="E481" s="208" t="s">
        <v>1</v>
      </c>
      <c r="F481" s="209">
        <v>1.0289999999999999</v>
      </c>
      <c r="G481" s="31"/>
      <c r="H481" s="32"/>
    </row>
    <row r="482" spans="1:8" s="2" customFormat="1" ht="16.899999999999999" customHeight="1">
      <c r="A482" s="31"/>
      <c r="B482" s="32"/>
      <c r="C482" s="210" t="s">
        <v>392</v>
      </c>
      <c r="D482" s="210" t="s">
        <v>393</v>
      </c>
      <c r="E482" s="17" t="s">
        <v>1</v>
      </c>
      <c r="F482" s="211">
        <v>1.0289999999999999</v>
      </c>
      <c r="G482" s="31"/>
      <c r="H482" s="32"/>
    </row>
    <row r="483" spans="1:8" s="2" customFormat="1" ht="16.899999999999999" customHeight="1">
      <c r="A483" s="31"/>
      <c r="B483" s="32"/>
      <c r="C483" s="206" t="s">
        <v>482</v>
      </c>
      <c r="D483" s="207" t="s">
        <v>392</v>
      </c>
      <c r="E483" s="208" t="s">
        <v>1</v>
      </c>
      <c r="F483" s="209">
        <v>6.7530000000000001</v>
      </c>
      <c r="G483" s="31"/>
      <c r="H483" s="32"/>
    </row>
    <row r="484" spans="1:8" s="2" customFormat="1" ht="16.899999999999999" customHeight="1">
      <c r="A484" s="31"/>
      <c r="B484" s="32"/>
      <c r="C484" s="210" t="s">
        <v>482</v>
      </c>
      <c r="D484" s="210" t="s">
        <v>483</v>
      </c>
      <c r="E484" s="17" t="s">
        <v>1</v>
      </c>
      <c r="F484" s="211">
        <v>6.7530000000000001</v>
      </c>
      <c r="G484" s="31"/>
      <c r="H484" s="32"/>
    </row>
    <row r="485" spans="1:8" s="2" customFormat="1" ht="16.899999999999999" customHeight="1">
      <c r="A485" s="31"/>
      <c r="B485" s="32"/>
      <c r="C485" s="206" t="s">
        <v>235</v>
      </c>
      <c r="D485" s="207" t="s">
        <v>235</v>
      </c>
      <c r="E485" s="208" t="s">
        <v>1</v>
      </c>
      <c r="F485" s="209">
        <v>1.0289999999999999</v>
      </c>
      <c r="G485" s="31"/>
      <c r="H485" s="32"/>
    </row>
    <row r="486" spans="1:8" s="2" customFormat="1" ht="16.899999999999999" customHeight="1">
      <c r="A486" s="31"/>
      <c r="B486" s="32"/>
      <c r="C486" s="210" t="s">
        <v>235</v>
      </c>
      <c r="D486" s="210" t="s">
        <v>395</v>
      </c>
      <c r="E486" s="17" t="s">
        <v>1</v>
      </c>
      <c r="F486" s="211">
        <v>1.0289999999999999</v>
      </c>
      <c r="G486" s="31"/>
      <c r="H486" s="32"/>
    </row>
    <row r="487" spans="1:8" s="2" customFormat="1" ht="16.899999999999999" customHeight="1">
      <c r="A487" s="31"/>
      <c r="B487" s="32"/>
      <c r="C487" s="206" t="s">
        <v>486</v>
      </c>
      <c r="D487" s="207" t="s">
        <v>235</v>
      </c>
      <c r="E487" s="208" t="s">
        <v>1</v>
      </c>
      <c r="F487" s="209">
        <v>6.7530000000000001</v>
      </c>
      <c r="G487" s="31"/>
      <c r="H487" s="32"/>
    </row>
    <row r="488" spans="1:8" s="2" customFormat="1" ht="16.899999999999999" customHeight="1">
      <c r="A488" s="31"/>
      <c r="B488" s="32"/>
      <c r="C488" s="210" t="s">
        <v>486</v>
      </c>
      <c r="D488" s="210" t="s">
        <v>487</v>
      </c>
      <c r="E488" s="17" t="s">
        <v>1</v>
      </c>
      <c r="F488" s="211">
        <v>6.7530000000000001</v>
      </c>
      <c r="G488" s="31"/>
      <c r="H488" s="32"/>
    </row>
    <row r="489" spans="1:8" s="2" customFormat="1" ht="16.899999999999999" customHeight="1">
      <c r="A489" s="31"/>
      <c r="B489" s="32"/>
      <c r="C489" s="206" t="s">
        <v>400</v>
      </c>
      <c r="D489" s="207" t="s">
        <v>400</v>
      </c>
      <c r="E489" s="208" t="s">
        <v>1</v>
      </c>
      <c r="F489" s="209">
        <v>0.88900000000000001</v>
      </c>
      <c r="G489" s="31"/>
      <c r="H489" s="32"/>
    </row>
    <row r="490" spans="1:8" s="2" customFormat="1" ht="16.899999999999999" customHeight="1">
      <c r="A490" s="31"/>
      <c r="B490" s="32"/>
      <c r="C490" s="210" t="s">
        <v>400</v>
      </c>
      <c r="D490" s="210" t="s">
        <v>401</v>
      </c>
      <c r="E490" s="17" t="s">
        <v>1</v>
      </c>
      <c r="F490" s="211">
        <v>0.88900000000000001</v>
      </c>
      <c r="G490" s="31"/>
      <c r="H490" s="32"/>
    </row>
    <row r="491" spans="1:8" s="2" customFormat="1" ht="16.899999999999999" customHeight="1">
      <c r="A491" s="31"/>
      <c r="B491" s="32"/>
      <c r="C491" s="206" t="s">
        <v>492</v>
      </c>
      <c r="D491" s="207" t="s">
        <v>400</v>
      </c>
      <c r="E491" s="208" t="s">
        <v>1</v>
      </c>
      <c r="F491" s="209">
        <v>5.9829999999999997</v>
      </c>
      <c r="G491" s="31"/>
      <c r="H491" s="32"/>
    </row>
    <row r="492" spans="1:8" s="2" customFormat="1" ht="16.899999999999999" customHeight="1">
      <c r="A492" s="31"/>
      <c r="B492" s="32"/>
      <c r="C492" s="210" t="s">
        <v>492</v>
      </c>
      <c r="D492" s="210" t="s">
        <v>493</v>
      </c>
      <c r="E492" s="17" t="s">
        <v>1</v>
      </c>
      <c r="F492" s="211">
        <v>5.9829999999999997</v>
      </c>
      <c r="G492" s="31"/>
      <c r="H492" s="32"/>
    </row>
    <row r="493" spans="1:8" s="2" customFormat="1" ht="16.899999999999999" customHeight="1">
      <c r="A493" s="31"/>
      <c r="B493" s="32"/>
      <c r="C493" s="206" t="s">
        <v>410</v>
      </c>
      <c r="D493" s="207" t="s">
        <v>410</v>
      </c>
      <c r="E493" s="208" t="s">
        <v>1</v>
      </c>
      <c r="F493" s="209">
        <v>0.88900000000000001</v>
      </c>
      <c r="G493" s="31"/>
      <c r="H493" s="32"/>
    </row>
    <row r="494" spans="1:8" s="2" customFormat="1" ht="16.899999999999999" customHeight="1">
      <c r="A494" s="31"/>
      <c r="B494" s="32"/>
      <c r="C494" s="210" t="s">
        <v>410</v>
      </c>
      <c r="D494" s="210" t="s">
        <v>411</v>
      </c>
      <c r="E494" s="17" t="s">
        <v>1</v>
      </c>
      <c r="F494" s="211">
        <v>0.88900000000000001</v>
      </c>
      <c r="G494" s="31"/>
      <c r="H494" s="32"/>
    </row>
    <row r="495" spans="1:8" s="2" customFormat="1" ht="16.899999999999999" customHeight="1">
      <c r="A495" s="31"/>
      <c r="B495" s="32"/>
      <c r="C495" s="206" t="s">
        <v>501</v>
      </c>
      <c r="D495" s="207" t="s">
        <v>410</v>
      </c>
      <c r="E495" s="208" t="s">
        <v>1</v>
      </c>
      <c r="F495" s="209">
        <v>5.9829999999999997</v>
      </c>
      <c r="G495" s="31"/>
      <c r="H495" s="32"/>
    </row>
    <row r="496" spans="1:8" s="2" customFormat="1" ht="16.899999999999999" customHeight="1">
      <c r="A496" s="31"/>
      <c r="B496" s="32"/>
      <c r="C496" s="210" t="s">
        <v>501</v>
      </c>
      <c r="D496" s="210" t="s">
        <v>502</v>
      </c>
      <c r="E496" s="17" t="s">
        <v>1</v>
      </c>
      <c r="F496" s="211">
        <v>5.9829999999999997</v>
      </c>
      <c r="G496" s="31"/>
      <c r="H496" s="32"/>
    </row>
    <row r="497" spans="1:8" s="2" customFormat="1" ht="16.899999999999999" customHeight="1">
      <c r="A497" s="31"/>
      <c r="B497" s="32"/>
      <c r="C497" s="206" t="s">
        <v>387</v>
      </c>
      <c r="D497" s="207" t="s">
        <v>387</v>
      </c>
      <c r="E497" s="208" t="s">
        <v>1</v>
      </c>
      <c r="F497" s="209">
        <v>1.0289999999999999</v>
      </c>
      <c r="G497" s="31"/>
      <c r="H497" s="32"/>
    </row>
    <row r="498" spans="1:8" s="2" customFormat="1" ht="16.899999999999999" customHeight="1">
      <c r="A498" s="31"/>
      <c r="B498" s="32"/>
      <c r="C498" s="210" t="s">
        <v>387</v>
      </c>
      <c r="D498" s="210" t="s">
        <v>388</v>
      </c>
      <c r="E498" s="17" t="s">
        <v>1</v>
      </c>
      <c r="F498" s="211">
        <v>1.0289999999999999</v>
      </c>
      <c r="G498" s="31"/>
      <c r="H498" s="32"/>
    </row>
    <row r="499" spans="1:8" s="2" customFormat="1" ht="16.899999999999999" customHeight="1">
      <c r="A499" s="31"/>
      <c r="B499" s="32"/>
      <c r="C499" s="206" t="s">
        <v>474</v>
      </c>
      <c r="D499" s="207" t="s">
        <v>387</v>
      </c>
      <c r="E499" s="208" t="s">
        <v>1</v>
      </c>
      <c r="F499" s="209">
        <v>6.7530000000000001</v>
      </c>
      <c r="G499" s="31"/>
      <c r="H499" s="32"/>
    </row>
    <row r="500" spans="1:8" s="2" customFormat="1" ht="16.899999999999999" customHeight="1">
      <c r="A500" s="31"/>
      <c r="B500" s="32"/>
      <c r="C500" s="210" t="s">
        <v>474</v>
      </c>
      <c r="D500" s="210" t="s">
        <v>475</v>
      </c>
      <c r="E500" s="17" t="s">
        <v>1</v>
      </c>
      <c r="F500" s="211">
        <v>6.7530000000000001</v>
      </c>
      <c r="G500" s="31"/>
      <c r="H500" s="32"/>
    </row>
    <row r="501" spans="1:8" s="2" customFormat="1" ht="26.45" customHeight="1">
      <c r="A501" s="31"/>
      <c r="B501" s="32"/>
      <c r="C501" s="205" t="s">
        <v>791</v>
      </c>
      <c r="D501" s="205" t="s">
        <v>108</v>
      </c>
      <c r="E501" s="31"/>
      <c r="F501" s="31"/>
      <c r="G501" s="31"/>
      <c r="H501" s="32"/>
    </row>
    <row r="502" spans="1:8" s="2" customFormat="1" ht="16.899999999999999" customHeight="1">
      <c r="A502" s="31"/>
      <c r="B502" s="32"/>
      <c r="C502" s="206" t="s">
        <v>311</v>
      </c>
      <c r="D502" s="207" t="s">
        <v>311</v>
      </c>
      <c r="E502" s="208" t="s">
        <v>1</v>
      </c>
      <c r="F502" s="209">
        <v>3.165</v>
      </c>
      <c r="G502" s="31"/>
      <c r="H502" s="32"/>
    </row>
    <row r="503" spans="1:8" s="2" customFormat="1" ht="16.899999999999999" customHeight="1">
      <c r="A503" s="31"/>
      <c r="B503" s="32"/>
      <c r="C503" s="210" t="s">
        <v>311</v>
      </c>
      <c r="D503" s="210" t="s">
        <v>524</v>
      </c>
      <c r="E503" s="17" t="s">
        <v>1</v>
      </c>
      <c r="F503" s="211">
        <v>3.165</v>
      </c>
      <c r="G503" s="31"/>
      <c r="H503" s="32"/>
    </row>
    <row r="504" spans="1:8" s="2" customFormat="1" ht="16.899999999999999" customHeight="1">
      <c r="A504" s="31"/>
      <c r="B504" s="32"/>
      <c r="C504" s="212" t="s">
        <v>788</v>
      </c>
      <c r="D504" s="31"/>
      <c r="E504" s="31"/>
      <c r="F504" s="31"/>
      <c r="G504" s="31"/>
      <c r="H504" s="32"/>
    </row>
    <row r="505" spans="1:8" s="2" customFormat="1" ht="16.899999999999999" customHeight="1">
      <c r="A505" s="31"/>
      <c r="B505" s="32"/>
      <c r="C505" s="210" t="s">
        <v>307</v>
      </c>
      <c r="D505" s="210" t="s">
        <v>308</v>
      </c>
      <c r="E505" s="17" t="s">
        <v>268</v>
      </c>
      <c r="F505" s="211">
        <v>21.178999999999998</v>
      </c>
      <c r="G505" s="31"/>
      <c r="H505" s="32"/>
    </row>
    <row r="506" spans="1:8" s="2" customFormat="1" ht="16.899999999999999" customHeight="1">
      <c r="A506" s="31"/>
      <c r="B506" s="32"/>
      <c r="C506" s="206" t="s">
        <v>319</v>
      </c>
      <c r="D506" s="207" t="s">
        <v>319</v>
      </c>
      <c r="E506" s="208" t="s">
        <v>1</v>
      </c>
      <c r="F506" s="209">
        <v>6.3220000000000001</v>
      </c>
      <c r="G506" s="31"/>
      <c r="H506" s="32"/>
    </row>
    <row r="507" spans="1:8" s="2" customFormat="1" ht="16.899999999999999" customHeight="1">
      <c r="A507" s="31"/>
      <c r="B507" s="32"/>
      <c r="C507" s="210" t="s">
        <v>319</v>
      </c>
      <c r="D507" s="210" t="s">
        <v>535</v>
      </c>
      <c r="E507" s="17" t="s">
        <v>1</v>
      </c>
      <c r="F507" s="211">
        <v>6.3220000000000001</v>
      </c>
      <c r="G507" s="31"/>
      <c r="H507" s="32"/>
    </row>
    <row r="508" spans="1:8" s="2" customFormat="1" ht="16.899999999999999" customHeight="1">
      <c r="A508" s="31"/>
      <c r="B508" s="32"/>
      <c r="C508" s="212" t="s">
        <v>788</v>
      </c>
      <c r="D508" s="31"/>
      <c r="E508" s="31"/>
      <c r="F508" s="31"/>
      <c r="G508" s="31"/>
      <c r="H508" s="32"/>
    </row>
    <row r="509" spans="1:8" s="2" customFormat="1" ht="16.899999999999999" customHeight="1">
      <c r="A509" s="31"/>
      <c r="B509" s="32"/>
      <c r="C509" s="210" t="s">
        <v>316</v>
      </c>
      <c r="D509" s="210" t="s">
        <v>317</v>
      </c>
      <c r="E509" s="17" t="s">
        <v>304</v>
      </c>
      <c r="F509" s="211">
        <v>6.3220000000000001</v>
      </c>
      <c r="G509" s="31"/>
      <c r="H509" s="32"/>
    </row>
    <row r="510" spans="1:8" s="2" customFormat="1" ht="16.899999999999999" customHeight="1">
      <c r="A510" s="31"/>
      <c r="B510" s="32"/>
      <c r="C510" s="206" t="s">
        <v>328</v>
      </c>
      <c r="D510" s="207" t="s">
        <v>328</v>
      </c>
      <c r="E510" s="208" t="s">
        <v>1</v>
      </c>
      <c r="F510" s="209">
        <v>3.165</v>
      </c>
      <c r="G510" s="31"/>
      <c r="H510" s="32"/>
    </row>
    <row r="511" spans="1:8" s="2" customFormat="1" ht="16.899999999999999" customHeight="1">
      <c r="A511" s="31"/>
      <c r="B511" s="32"/>
      <c r="C511" s="210" t="s">
        <v>328</v>
      </c>
      <c r="D511" s="210" t="s">
        <v>524</v>
      </c>
      <c r="E511" s="17" t="s">
        <v>1</v>
      </c>
      <c r="F511" s="211">
        <v>3.165</v>
      </c>
      <c r="G511" s="31"/>
      <c r="H511" s="32"/>
    </row>
    <row r="512" spans="1:8" s="2" customFormat="1" ht="16.899999999999999" customHeight="1">
      <c r="A512" s="31"/>
      <c r="B512" s="32"/>
      <c r="C512" s="212" t="s">
        <v>788</v>
      </c>
      <c r="D512" s="31"/>
      <c r="E512" s="31"/>
      <c r="F512" s="31"/>
      <c r="G512" s="31"/>
      <c r="H512" s="32"/>
    </row>
    <row r="513" spans="1:8" s="2" customFormat="1" ht="16.899999999999999" customHeight="1">
      <c r="A513" s="31"/>
      <c r="B513" s="32"/>
      <c r="C513" s="210" t="s">
        <v>324</v>
      </c>
      <c r="D513" s="210" t="s">
        <v>325</v>
      </c>
      <c r="E513" s="17" t="s">
        <v>268</v>
      </c>
      <c r="F513" s="211">
        <v>21.178999999999998</v>
      </c>
      <c r="G513" s="31"/>
      <c r="H513" s="32"/>
    </row>
    <row r="514" spans="1:8" s="2" customFormat="1" ht="16.899999999999999" customHeight="1">
      <c r="A514" s="31"/>
      <c r="B514" s="32"/>
      <c r="C514" s="206" t="s">
        <v>334</v>
      </c>
      <c r="D514" s="207" t="s">
        <v>334</v>
      </c>
      <c r="E514" s="208" t="s">
        <v>1</v>
      </c>
      <c r="F514" s="209">
        <v>6.3220000000000001</v>
      </c>
      <c r="G514" s="31"/>
      <c r="H514" s="32"/>
    </row>
    <row r="515" spans="1:8" s="2" customFormat="1" ht="16.899999999999999" customHeight="1">
      <c r="A515" s="31"/>
      <c r="B515" s="32"/>
      <c r="C515" s="210" t="s">
        <v>334</v>
      </c>
      <c r="D515" s="210" t="s">
        <v>535</v>
      </c>
      <c r="E515" s="17" t="s">
        <v>1</v>
      </c>
      <c r="F515" s="211">
        <v>6.3220000000000001</v>
      </c>
      <c r="G515" s="31"/>
      <c r="H515" s="32"/>
    </row>
    <row r="516" spans="1:8" s="2" customFormat="1" ht="16.899999999999999" customHeight="1">
      <c r="A516" s="31"/>
      <c r="B516" s="32"/>
      <c r="C516" s="212" t="s">
        <v>788</v>
      </c>
      <c r="D516" s="31"/>
      <c r="E516" s="31"/>
      <c r="F516" s="31"/>
      <c r="G516" s="31"/>
      <c r="H516" s="32"/>
    </row>
    <row r="517" spans="1:8" s="2" customFormat="1" ht="16.899999999999999" customHeight="1">
      <c r="A517" s="31"/>
      <c r="B517" s="32"/>
      <c r="C517" s="210" t="s">
        <v>332</v>
      </c>
      <c r="D517" s="210" t="s">
        <v>317</v>
      </c>
      <c r="E517" s="17" t="s">
        <v>304</v>
      </c>
      <c r="F517" s="211">
        <v>6.3220000000000001</v>
      </c>
      <c r="G517" s="31"/>
      <c r="H517" s="32"/>
    </row>
    <row r="518" spans="1:8" s="2" customFormat="1" ht="16.899999999999999" customHeight="1">
      <c r="A518" s="31"/>
      <c r="B518" s="32"/>
      <c r="C518" s="206" t="s">
        <v>353</v>
      </c>
      <c r="D518" s="207" t="s">
        <v>353</v>
      </c>
      <c r="E518" s="208" t="s">
        <v>1</v>
      </c>
      <c r="F518" s="209">
        <v>21.6</v>
      </c>
      <c r="G518" s="31"/>
      <c r="H518" s="32"/>
    </row>
    <row r="519" spans="1:8" s="2" customFormat="1" ht="16.899999999999999" customHeight="1">
      <c r="A519" s="31"/>
      <c r="B519" s="32"/>
      <c r="C519" s="210" t="s">
        <v>353</v>
      </c>
      <c r="D519" s="210" t="s">
        <v>518</v>
      </c>
      <c r="E519" s="17" t="s">
        <v>1</v>
      </c>
      <c r="F519" s="211">
        <v>21.6</v>
      </c>
      <c r="G519" s="31"/>
      <c r="H519" s="32"/>
    </row>
    <row r="520" spans="1:8" s="2" customFormat="1" ht="16.899999999999999" customHeight="1">
      <c r="A520" s="31"/>
      <c r="B520" s="32"/>
      <c r="C520" s="212" t="s">
        <v>788</v>
      </c>
      <c r="D520" s="31"/>
      <c r="E520" s="31"/>
      <c r="F520" s="31"/>
      <c r="G520" s="31"/>
      <c r="H520" s="32"/>
    </row>
    <row r="521" spans="1:8" s="2" customFormat="1" ht="16.899999999999999" customHeight="1">
      <c r="A521" s="31"/>
      <c r="B521" s="32"/>
      <c r="C521" s="210" t="s">
        <v>238</v>
      </c>
      <c r="D521" s="210" t="s">
        <v>239</v>
      </c>
      <c r="E521" s="17" t="s">
        <v>240</v>
      </c>
      <c r="F521" s="211">
        <v>21.6</v>
      </c>
      <c r="G521" s="31"/>
      <c r="H521" s="32"/>
    </row>
    <row r="522" spans="1:8" s="2" customFormat="1" ht="16.899999999999999" customHeight="1">
      <c r="A522" s="31"/>
      <c r="B522" s="32"/>
      <c r="C522" s="206" t="s">
        <v>361</v>
      </c>
      <c r="D522" s="207" t="s">
        <v>361</v>
      </c>
      <c r="E522" s="208" t="s">
        <v>1</v>
      </c>
      <c r="F522" s="209">
        <v>21.6</v>
      </c>
      <c r="G522" s="31"/>
      <c r="H522" s="32"/>
    </row>
    <row r="523" spans="1:8" s="2" customFormat="1" ht="16.899999999999999" customHeight="1">
      <c r="A523" s="31"/>
      <c r="B523" s="32"/>
      <c r="C523" s="210" t="s">
        <v>361</v>
      </c>
      <c r="D523" s="210" t="s">
        <v>520</v>
      </c>
      <c r="E523" s="17" t="s">
        <v>1</v>
      </c>
      <c r="F523" s="211">
        <v>21.6</v>
      </c>
      <c r="G523" s="31"/>
      <c r="H523" s="32"/>
    </row>
    <row r="524" spans="1:8" s="2" customFormat="1" ht="16.899999999999999" customHeight="1">
      <c r="A524" s="31"/>
      <c r="B524" s="32"/>
      <c r="C524" s="212" t="s">
        <v>788</v>
      </c>
      <c r="D524" s="31"/>
      <c r="E524" s="31"/>
      <c r="F524" s="31"/>
      <c r="G524" s="31"/>
      <c r="H524" s="32"/>
    </row>
    <row r="525" spans="1:8" s="2" customFormat="1" ht="16.899999999999999" customHeight="1">
      <c r="A525" s="31"/>
      <c r="B525" s="32"/>
      <c r="C525" s="210" t="s">
        <v>256</v>
      </c>
      <c r="D525" s="210" t="s">
        <v>257</v>
      </c>
      <c r="E525" s="17" t="s">
        <v>240</v>
      </c>
      <c r="F525" s="211">
        <v>21.6</v>
      </c>
      <c r="G525" s="31"/>
      <c r="H525" s="32"/>
    </row>
    <row r="526" spans="1:8" s="2" customFormat="1" ht="16.899999999999999" customHeight="1">
      <c r="A526" s="31"/>
      <c r="B526" s="32"/>
      <c r="C526" s="206" t="s">
        <v>271</v>
      </c>
      <c r="D526" s="207" t="s">
        <v>271</v>
      </c>
      <c r="E526" s="208" t="s">
        <v>1</v>
      </c>
      <c r="F526" s="209">
        <v>3.165</v>
      </c>
      <c r="G526" s="31"/>
      <c r="H526" s="32"/>
    </row>
    <row r="527" spans="1:8" s="2" customFormat="1" ht="16.899999999999999" customHeight="1">
      <c r="A527" s="31"/>
      <c r="B527" s="32"/>
      <c r="C527" s="210" t="s">
        <v>271</v>
      </c>
      <c r="D527" s="210" t="s">
        <v>524</v>
      </c>
      <c r="E527" s="17" t="s">
        <v>1</v>
      </c>
      <c r="F527" s="211">
        <v>3.165</v>
      </c>
      <c r="G527" s="31"/>
      <c r="H527" s="32"/>
    </row>
    <row r="528" spans="1:8" s="2" customFormat="1" ht="16.899999999999999" customHeight="1">
      <c r="A528" s="31"/>
      <c r="B528" s="32"/>
      <c r="C528" s="212" t="s">
        <v>788</v>
      </c>
      <c r="D528" s="31"/>
      <c r="E528" s="31"/>
      <c r="F528" s="31"/>
      <c r="G528" s="31"/>
      <c r="H528" s="32"/>
    </row>
    <row r="529" spans="1:8" s="2" customFormat="1" ht="16.899999999999999" customHeight="1">
      <c r="A529" s="31"/>
      <c r="B529" s="32"/>
      <c r="C529" s="210" t="s">
        <v>266</v>
      </c>
      <c r="D529" s="210" t="s">
        <v>267</v>
      </c>
      <c r="E529" s="17" t="s">
        <v>268</v>
      </c>
      <c r="F529" s="211">
        <v>24.396000000000001</v>
      </c>
      <c r="G529" s="31"/>
      <c r="H529" s="32"/>
    </row>
    <row r="530" spans="1:8" s="2" customFormat="1" ht="16.899999999999999" customHeight="1">
      <c r="A530" s="31"/>
      <c r="B530" s="32"/>
      <c r="C530" s="206" t="s">
        <v>283</v>
      </c>
      <c r="D530" s="207" t="s">
        <v>283</v>
      </c>
      <c r="E530" s="208" t="s">
        <v>1</v>
      </c>
      <c r="F530" s="209">
        <v>3.165</v>
      </c>
      <c r="G530" s="31"/>
      <c r="H530" s="32"/>
    </row>
    <row r="531" spans="1:8" s="2" customFormat="1" ht="16.899999999999999" customHeight="1">
      <c r="A531" s="31"/>
      <c r="B531" s="32"/>
      <c r="C531" s="210" t="s">
        <v>283</v>
      </c>
      <c r="D531" s="210" t="s">
        <v>524</v>
      </c>
      <c r="E531" s="17" t="s">
        <v>1</v>
      </c>
      <c r="F531" s="211">
        <v>3.165</v>
      </c>
      <c r="G531" s="31"/>
      <c r="H531" s="32"/>
    </row>
    <row r="532" spans="1:8" s="2" customFormat="1" ht="16.899999999999999" customHeight="1">
      <c r="A532" s="31"/>
      <c r="B532" s="32"/>
      <c r="C532" s="212" t="s">
        <v>788</v>
      </c>
      <c r="D532" s="31"/>
      <c r="E532" s="31"/>
      <c r="F532" s="31"/>
      <c r="G532" s="31"/>
      <c r="H532" s="32"/>
    </row>
    <row r="533" spans="1:8" s="2" customFormat="1" ht="16.899999999999999" customHeight="1">
      <c r="A533" s="31"/>
      <c r="B533" s="32"/>
      <c r="C533" s="210" t="s">
        <v>279</v>
      </c>
      <c r="D533" s="210" t="s">
        <v>280</v>
      </c>
      <c r="E533" s="17" t="s">
        <v>268</v>
      </c>
      <c r="F533" s="211">
        <v>24.396000000000001</v>
      </c>
      <c r="G533" s="31"/>
      <c r="H533" s="32"/>
    </row>
    <row r="534" spans="1:8" s="2" customFormat="1" ht="16.899999999999999" customHeight="1">
      <c r="A534" s="31"/>
      <c r="B534" s="32"/>
      <c r="C534" s="206" t="s">
        <v>291</v>
      </c>
      <c r="D534" s="207" t="s">
        <v>291</v>
      </c>
      <c r="E534" s="208" t="s">
        <v>1</v>
      </c>
      <c r="F534" s="209">
        <v>3.165</v>
      </c>
      <c r="G534" s="31"/>
      <c r="H534" s="32"/>
    </row>
    <row r="535" spans="1:8" s="2" customFormat="1" ht="16.899999999999999" customHeight="1">
      <c r="A535" s="31"/>
      <c r="B535" s="32"/>
      <c r="C535" s="210" t="s">
        <v>291</v>
      </c>
      <c r="D535" s="210" t="s">
        <v>524</v>
      </c>
      <c r="E535" s="17" t="s">
        <v>1</v>
      </c>
      <c r="F535" s="211">
        <v>3.165</v>
      </c>
      <c r="G535" s="31"/>
      <c r="H535" s="32"/>
    </row>
    <row r="536" spans="1:8" s="2" customFormat="1" ht="16.899999999999999" customHeight="1">
      <c r="A536" s="31"/>
      <c r="B536" s="32"/>
      <c r="C536" s="212" t="s">
        <v>788</v>
      </c>
      <c r="D536" s="31"/>
      <c r="E536" s="31"/>
      <c r="F536" s="31"/>
      <c r="G536" s="31"/>
      <c r="H536" s="32"/>
    </row>
    <row r="537" spans="1:8" s="2" customFormat="1" ht="16.899999999999999" customHeight="1">
      <c r="A537" s="31"/>
      <c r="B537" s="32"/>
      <c r="C537" s="210" t="s">
        <v>287</v>
      </c>
      <c r="D537" s="210" t="s">
        <v>288</v>
      </c>
      <c r="E537" s="17" t="s">
        <v>268</v>
      </c>
      <c r="F537" s="211">
        <v>24.396000000000001</v>
      </c>
      <c r="G537" s="31"/>
      <c r="H537" s="32"/>
    </row>
    <row r="538" spans="1:8" s="2" customFormat="1" ht="16.899999999999999" customHeight="1">
      <c r="A538" s="31"/>
      <c r="B538" s="32"/>
      <c r="C538" s="206" t="s">
        <v>298</v>
      </c>
      <c r="D538" s="207" t="s">
        <v>298</v>
      </c>
      <c r="E538" s="208" t="s">
        <v>1</v>
      </c>
      <c r="F538" s="209">
        <v>3.165</v>
      </c>
      <c r="G538" s="31"/>
      <c r="H538" s="32"/>
    </row>
    <row r="539" spans="1:8" s="2" customFormat="1" ht="16.899999999999999" customHeight="1">
      <c r="A539" s="31"/>
      <c r="B539" s="32"/>
      <c r="C539" s="210" t="s">
        <v>298</v>
      </c>
      <c r="D539" s="210" t="s">
        <v>524</v>
      </c>
      <c r="E539" s="17" t="s">
        <v>1</v>
      </c>
      <c r="F539" s="211">
        <v>3.165</v>
      </c>
      <c r="G539" s="31"/>
      <c r="H539" s="32"/>
    </row>
    <row r="540" spans="1:8" s="2" customFormat="1" ht="16.899999999999999" customHeight="1">
      <c r="A540" s="31"/>
      <c r="B540" s="32"/>
      <c r="C540" s="212" t="s">
        <v>788</v>
      </c>
      <c r="D540" s="31"/>
      <c r="E540" s="31"/>
      <c r="F540" s="31"/>
      <c r="G540" s="31"/>
      <c r="H540" s="32"/>
    </row>
    <row r="541" spans="1:8" s="2" customFormat="1" ht="16.899999999999999" customHeight="1">
      <c r="A541" s="31"/>
      <c r="B541" s="32"/>
      <c r="C541" s="210" t="s">
        <v>294</v>
      </c>
      <c r="D541" s="210" t="s">
        <v>295</v>
      </c>
      <c r="E541" s="17" t="s">
        <v>268</v>
      </c>
      <c r="F541" s="211">
        <v>24.396000000000001</v>
      </c>
      <c r="G541" s="31"/>
      <c r="H541" s="32"/>
    </row>
    <row r="542" spans="1:8" s="2" customFormat="1" ht="16.899999999999999" customHeight="1">
      <c r="A542" s="31"/>
      <c r="B542" s="32"/>
      <c r="C542" s="206" t="s">
        <v>229</v>
      </c>
      <c r="D542" s="207" t="s">
        <v>229</v>
      </c>
      <c r="E542" s="208" t="s">
        <v>1</v>
      </c>
      <c r="F542" s="209">
        <v>2.8490000000000002</v>
      </c>
      <c r="G542" s="31"/>
      <c r="H542" s="32"/>
    </row>
    <row r="543" spans="1:8" s="2" customFormat="1" ht="16.899999999999999" customHeight="1">
      <c r="A543" s="31"/>
      <c r="B543" s="32"/>
      <c r="C543" s="210" t="s">
        <v>229</v>
      </c>
      <c r="D543" s="210" t="s">
        <v>525</v>
      </c>
      <c r="E543" s="17" t="s">
        <v>1</v>
      </c>
      <c r="F543" s="211">
        <v>2.8490000000000002</v>
      </c>
      <c r="G543" s="31"/>
      <c r="H543" s="32"/>
    </row>
    <row r="544" spans="1:8" s="2" customFormat="1" ht="16.899999999999999" customHeight="1">
      <c r="A544" s="31"/>
      <c r="B544" s="32"/>
      <c r="C544" s="212" t="s">
        <v>788</v>
      </c>
      <c r="D544" s="31"/>
      <c r="E544" s="31"/>
      <c r="F544" s="31"/>
      <c r="G544" s="31"/>
      <c r="H544" s="32"/>
    </row>
    <row r="545" spans="1:8" s="2" customFormat="1" ht="16.899999999999999" customHeight="1">
      <c r="A545" s="31"/>
      <c r="B545" s="32"/>
      <c r="C545" s="210" t="s">
        <v>307</v>
      </c>
      <c r="D545" s="210" t="s">
        <v>308</v>
      </c>
      <c r="E545" s="17" t="s">
        <v>268</v>
      </c>
      <c r="F545" s="211">
        <v>21.178999999999998</v>
      </c>
      <c r="G545" s="31"/>
      <c r="H545" s="32"/>
    </row>
    <row r="546" spans="1:8" s="2" customFormat="1" ht="16.899999999999999" customHeight="1">
      <c r="A546" s="31"/>
      <c r="B546" s="32"/>
      <c r="C546" s="206" t="s">
        <v>321</v>
      </c>
      <c r="D546" s="207" t="s">
        <v>321</v>
      </c>
      <c r="E546" s="208" t="s">
        <v>1</v>
      </c>
      <c r="F546" s="209">
        <v>6.3220000000000001</v>
      </c>
      <c r="G546" s="31"/>
      <c r="H546" s="32"/>
    </row>
    <row r="547" spans="1:8" s="2" customFormat="1" ht="16.899999999999999" customHeight="1">
      <c r="A547" s="31"/>
      <c r="B547" s="32"/>
      <c r="C547" s="210" t="s">
        <v>321</v>
      </c>
      <c r="D547" s="210" t="s">
        <v>322</v>
      </c>
      <c r="E547" s="17" t="s">
        <v>1</v>
      </c>
      <c r="F547" s="211">
        <v>6.3220000000000001</v>
      </c>
      <c r="G547" s="31"/>
      <c r="H547" s="32"/>
    </row>
    <row r="548" spans="1:8" s="2" customFormat="1" ht="16.899999999999999" customHeight="1">
      <c r="A548" s="31"/>
      <c r="B548" s="32"/>
      <c r="C548" s="206" t="s">
        <v>233</v>
      </c>
      <c r="D548" s="207" t="s">
        <v>233</v>
      </c>
      <c r="E548" s="208" t="s">
        <v>1</v>
      </c>
      <c r="F548" s="209">
        <v>2.8490000000000002</v>
      </c>
      <c r="G548" s="31"/>
      <c r="H548" s="32"/>
    </row>
    <row r="549" spans="1:8" s="2" customFormat="1" ht="16.899999999999999" customHeight="1">
      <c r="A549" s="31"/>
      <c r="B549" s="32"/>
      <c r="C549" s="210" t="s">
        <v>233</v>
      </c>
      <c r="D549" s="210" t="s">
        <v>525</v>
      </c>
      <c r="E549" s="17" t="s">
        <v>1</v>
      </c>
      <c r="F549" s="211">
        <v>2.8490000000000002</v>
      </c>
      <c r="G549" s="31"/>
      <c r="H549" s="32"/>
    </row>
    <row r="550" spans="1:8" s="2" customFormat="1" ht="16.899999999999999" customHeight="1">
      <c r="A550" s="31"/>
      <c r="B550" s="32"/>
      <c r="C550" s="212" t="s">
        <v>788</v>
      </c>
      <c r="D550" s="31"/>
      <c r="E550" s="31"/>
      <c r="F550" s="31"/>
      <c r="G550" s="31"/>
      <c r="H550" s="32"/>
    </row>
    <row r="551" spans="1:8" s="2" customFormat="1" ht="16.899999999999999" customHeight="1">
      <c r="A551" s="31"/>
      <c r="B551" s="32"/>
      <c r="C551" s="210" t="s">
        <v>324</v>
      </c>
      <c r="D551" s="210" t="s">
        <v>325</v>
      </c>
      <c r="E551" s="17" t="s">
        <v>268</v>
      </c>
      <c r="F551" s="211">
        <v>21.178999999999998</v>
      </c>
      <c r="G551" s="31"/>
      <c r="H551" s="32"/>
    </row>
    <row r="552" spans="1:8" s="2" customFormat="1" ht="16.899999999999999" customHeight="1">
      <c r="A552" s="31"/>
      <c r="B552" s="32"/>
      <c r="C552" s="206" t="s">
        <v>335</v>
      </c>
      <c r="D552" s="207" t="s">
        <v>335</v>
      </c>
      <c r="E552" s="208" t="s">
        <v>1</v>
      </c>
      <c r="F552" s="209">
        <v>6.3220000000000001</v>
      </c>
      <c r="G552" s="31"/>
      <c r="H552" s="32"/>
    </row>
    <row r="553" spans="1:8" s="2" customFormat="1" ht="16.899999999999999" customHeight="1">
      <c r="A553" s="31"/>
      <c r="B553" s="32"/>
      <c r="C553" s="210" t="s">
        <v>335</v>
      </c>
      <c r="D553" s="210" t="s">
        <v>336</v>
      </c>
      <c r="E553" s="17" t="s">
        <v>1</v>
      </c>
      <c r="F553" s="211">
        <v>6.3220000000000001</v>
      </c>
      <c r="G553" s="31"/>
      <c r="H553" s="32"/>
    </row>
    <row r="554" spans="1:8" s="2" customFormat="1" ht="16.899999999999999" customHeight="1">
      <c r="A554" s="31"/>
      <c r="B554" s="32"/>
      <c r="C554" s="206" t="s">
        <v>355</v>
      </c>
      <c r="D554" s="207" t="s">
        <v>355</v>
      </c>
      <c r="E554" s="208" t="s">
        <v>1</v>
      </c>
      <c r="F554" s="209">
        <v>21.6</v>
      </c>
      <c r="G554" s="31"/>
      <c r="H554" s="32"/>
    </row>
    <row r="555" spans="1:8" s="2" customFormat="1" ht="16.899999999999999" customHeight="1">
      <c r="A555" s="31"/>
      <c r="B555" s="32"/>
      <c r="C555" s="210" t="s">
        <v>355</v>
      </c>
      <c r="D555" s="210" t="s">
        <v>356</v>
      </c>
      <c r="E555" s="17" t="s">
        <v>1</v>
      </c>
      <c r="F555" s="211">
        <v>21.6</v>
      </c>
      <c r="G555" s="31"/>
      <c r="H555" s="32"/>
    </row>
    <row r="556" spans="1:8" s="2" customFormat="1" ht="16.899999999999999" customHeight="1">
      <c r="A556" s="31"/>
      <c r="B556" s="32"/>
      <c r="C556" s="206" t="s">
        <v>363</v>
      </c>
      <c r="D556" s="207" t="s">
        <v>363</v>
      </c>
      <c r="E556" s="208" t="s">
        <v>1</v>
      </c>
      <c r="F556" s="209">
        <v>21.6</v>
      </c>
      <c r="G556" s="31"/>
      <c r="H556" s="32"/>
    </row>
    <row r="557" spans="1:8" s="2" customFormat="1" ht="16.899999999999999" customHeight="1">
      <c r="A557" s="31"/>
      <c r="B557" s="32"/>
      <c r="C557" s="210" t="s">
        <v>363</v>
      </c>
      <c r="D557" s="210" t="s">
        <v>364</v>
      </c>
      <c r="E557" s="17" t="s">
        <v>1</v>
      </c>
      <c r="F557" s="211">
        <v>21.6</v>
      </c>
      <c r="G557" s="31"/>
      <c r="H557" s="32"/>
    </row>
    <row r="558" spans="1:8" s="2" customFormat="1" ht="16.899999999999999" customHeight="1">
      <c r="A558" s="31"/>
      <c r="B558" s="32"/>
      <c r="C558" s="206" t="s">
        <v>211</v>
      </c>
      <c r="D558" s="207" t="s">
        <v>211</v>
      </c>
      <c r="E558" s="208" t="s">
        <v>1</v>
      </c>
      <c r="F558" s="209">
        <v>2.8490000000000002</v>
      </c>
      <c r="G558" s="31"/>
      <c r="H558" s="32"/>
    </row>
    <row r="559" spans="1:8" s="2" customFormat="1" ht="16.899999999999999" customHeight="1">
      <c r="A559" s="31"/>
      <c r="B559" s="32"/>
      <c r="C559" s="210" t="s">
        <v>211</v>
      </c>
      <c r="D559" s="210" t="s">
        <v>525</v>
      </c>
      <c r="E559" s="17" t="s">
        <v>1</v>
      </c>
      <c r="F559" s="211">
        <v>2.8490000000000002</v>
      </c>
      <c r="G559" s="31"/>
      <c r="H559" s="32"/>
    </row>
    <row r="560" spans="1:8" s="2" customFormat="1" ht="16.899999999999999" customHeight="1">
      <c r="A560" s="31"/>
      <c r="B560" s="32"/>
      <c r="C560" s="212" t="s">
        <v>788</v>
      </c>
      <c r="D560" s="31"/>
      <c r="E560" s="31"/>
      <c r="F560" s="31"/>
      <c r="G560" s="31"/>
      <c r="H560" s="32"/>
    </row>
    <row r="561" spans="1:8" s="2" customFormat="1" ht="16.899999999999999" customHeight="1">
      <c r="A561" s="31"/>
      <c r="B561" s="32"/>
      <c r="C561" s="210" t="s">
        <v>266</v>
      </c>
      <c r="D561" s="210" t="s">
        <v>267</v>
      </c>
      <c r="E561" s="17" t="s">
        <v>268</v>
      </c>
      <c r="F561" s="211">
        <v>24.396000000000001</v>
      </c>
      <c r="G561" s="31"/>
      <c r="H561" s="32"/>
    </row>
    <row r="562" spans="1:8" s="2" customFormat="1" ht="16.899999999999999" customHeight="1">
      <c r="A562" s="31"/>
      <c r="B562" s="32"/>
      <c r="C562" s="206" t="s">
        <v>217</v>
      </c>
      <c r="D562" s="207" t="s">
        <v>217</v>
      </c>
      <c r="E562" s="208" t="s">
        <v>1</v>
      </c>
      <c r="F562" s="209">
        <v>2.8490000000000002</v>
      </c>
      <c r="G562" s="31"/>
      <c r="H562" s="32"/>
    </row>
    <row r="563" spans="1:8" s="2" customFormat="1" ht="16.899999999999999" customHeight="1">
      <c r="A563" s="31"/>
      <c r="B563" s="32"/>
      <c r="C563" s="210" t="s">
        <v>217</v>
      </c>
      <c r="D563" s="210" t="s">
        <v>525</v>
      </c>
      <c r="E563" s="17" t="s">
        <v>1</v>
      </c>
      <c r="F563" s="211">
        <v>2.8490000000000002</v>
      </c>
      <c r="G563" s="31"/>
      <c r="H563" s="32"/>
    </row>
    <row r="564" spans="1:8" s="2" customFormat="1" ht="16.899999999999999" customHeight="1">
      <c r="A564" s="31"/>
      <c r="B564" s="32"/>
      <c r="C564" s="212" t="s">
        <v>788</v>
      </c>
      <c r="D564" s="31"/>
      <c r="E564" s="31"/>
      <c r="F564" s="31"/>
      <c r="G564" s="31"/>
      <c r="H564" s="32"/>
    </row>
    <row r="565" spans="1:8" s="2" customFormat="1" ht="16.899999999999999" customHeight="1">
      <c r="A565" s="31"/>
      <c r="B565" s="32"/>
      <c r="C565" s="210" t="s">
        <v>279</v>
      </c>
      <c r="D565" s="210" t="s">
        <v>280</v>
      </c>
      <c r="E565" s="17" t="s">
        <v>268</v>
      </c>
      <c r="F565" s="211">
        <v>24.396000000000001</v>
      </c>
      <c r="G565" s="31"/>
      <c r="H565" s="32"/>
    </row>
    <row r="566" spans="1:8" s="2" customFormat="1" ht="16.899999999999999" customHeight="1">
      <c r="A566" s="31"/>
      <c r="B566" s="32"/>
      <c r="C566" s="206" t="s">
        <v>220</v>
      </c>
      <c r="D566" s="207" t="s">
        <v>220</v>
      </c>
      <c r="E566" s="208" t="s">
        <v>1</v>
      </c>
      <c r="F566" s="209">
        <v>2.8490000000000002</v>
      </c>
      <c r="G566" s="31"/>
      <c r="H566" s="32"/>
    </row>
    <row r="567" spans="1:8" s="2" customFormat="1" ht="16.899999999999999" customHeight="1">
      <c r="A567" s="31"/>
      <c r="B567" s="32"/>
      <c r="C567" s="210" t="s">
        <v>220</v>
      </c>
      <c r="D567" s="210" t="s">
        <v>525</v>
      </c>
      <c r="E567" s="17" t="s">
        <v>1</v>
      </c>
      <c r="F567" s="211">
        <v>2.8490000000000002</v>
      </c>
      <c r="G567" s="31"/>
      <c r="H567" s="32"/>
    </row>
    <row r="568" spans="1:8" s="2" customFormat="1" ht="16.899999999999999" customHeight="1">
      <c r="A568" s="31"/>
      <c r="B568" s="32"/>
      <c r="C568" s="212" t="s">
        <v>788</v>
      </c>
      <c r="D568" s="31"/>
      <c r="E568" s="31"/>
      <c r="F568" s="31"/>
      <c r="G568" s="31"/>
      <c r="H568" s="32"/>
    </row>
    <row r="569" spans="1:8" s="2" customFormat="1" ht="16.899999999999999" customHeight="1">
      <c r="A569" s="31"/>
      <c r="B569" s="32"/>
      <c r="C569" s="210" t="s">
        <v>287</v>
      </c>
      <c r="D569" s="210" t="s">
        <v>288</v>
      </c>
      <c r="E569" s="17" t="s">
        <v>268</v>
      </c>
      <c r="F569" s="211">
        <v>24.396000000000001</v>
      </c>
      <c r="G569" s="31"/>
      <c r="H569" s="32"/>
    </row>
    <row r="570" spans="1:8" s="2" customFormat="1" ht="16.899999999999999" customHeight="1">
      <c r="A570" s="31"/>
      <c r="B570" s="32"/>
      <c r="C570" s="206" t="s">
        <v>224</v>
      </c>
      <c r="D570" s="207" t="s">
        <v>224</v>
      </c>
      <c r="E570" s="208" t="s">
        <v>1</v>
      </c>
      <c r="F570" s="209">
        <v>2.8490000000000002</v>
      </c>
      <c r="G570" s="31"/>
      <c r="H570" s="32"/>
    </row>
    <row r="571" spans="1:8" s="2" customFormat="1" ht="16.899999999999999" customHeight="1">
      <c r="A571" s="31"/>
      <c r="B571" s="32"/>
      <c r="C571" s="210" t="s">
        <v>224</v>
      </c>
      <c r="D571" s="210" t="s">
        <v>525</v>
      </c>
      <c r="E571" s="17" t="s">
        <v>1</v>
      </c>
      <c r="F571" s="211">
        <v>2.8490000000000002</v>
      </c>
      <c r="G571" s="31"/>
      <c r="H571" s="32"/>
    </row>
    <row r="572" spans="1:8" s="2" customFormat="1" ht="16.899999999999999" customHeight="1">
      <c r="A572" s="31"/>
      <c r="B572" s="32"/>
      <c r="C572" s="212" t="s">
        <v>788</v>
      </c>
      <c r="D572" s="31"/>
      <c r="E572" s="31"/>
      <c r="F572" s="31"/>
      <c r="G572" s="31"/>
      <c r="H572" s="32"/>
    </row>
    <row r="573" spans="1:8" s="2" customFormat="1" ht="16.899999999999999" customHeight="1">
      <c r="A573" s="31"/>
      <c r="B573" s="32"/>
      <c r="C573" s="210" t="s">
        <v>294</v>
      </c>
      <c r="D573" s="210" t="s">
        <v>295</v>
      </c>
      <c r="E573" s="17" t="s">
        <v>268</v>
      </c>
      <c r="F573" s="211">
        <v>24.396000000000001</v>
      </c>
      <c r="G573" s="31"/>
      <c r="H573" s="32"/>
    </row>
    <row r="574" spans="1:8" s="2" customFormat="1" ht="16.899999999999999" customHeight="1">
      <c r="A574" s="31"/>
      <c r="B574" s="32"/>
      <c r="C574" s="206" t="s">
        <v>230</v>
      </c>
      <c r="D574" s="207" t="s">
        <v>230</v>
      </c>
      <c r="E574" s="208" t="s">
        <v>1</v>
      </c>
      <c r="F574" s="209">
        <v>11.946999999999999</v>
      </c>
      <c r="G574" s="31"/>
      <c r="H574" s="32"/>
    </row>
    <row r="575" spans="1:8" s="2" customFormat="1" ht="16.899999999999999" customHeight="1">
      <c r="A575" s="31"/>
      <c r="B575" s="32"/>
      <c r="C575" s="210" t="s">
        <v>230</v>
      </c>
      <c r="D575" s="210" t="s">
        <v>526</v>
      </c>
      <c r="E575" s="17" t="s">
        <v>1</v>
      </c>
      <c r="F575" s="211">
        <v>11.946999999999999</v>
      </c>
      <c r="G575" s="31"/>
      <c r="H575" s="32"/>
    </row>
    <row r="576" spans="1:8" s="2" customFormat="1" ht="16.899999999999999" customHeight="1">
      <c r="A576" s="31"/>
      <c r="B576" s="32"/>
      <c r="C576" s="212" t="s">
        <v>788</v>
      </c>
      <c r="D576" s="31"/>
      <c r="E576" s="31"/>
      <c r="F576" s="31"/>
      <c r="G576" s="31"/>
      <c r="H576" s="32"/>
    </row>
    <row r="577" spans="1:8" s="2" customFormat="1" ht="16.899999999999999" customHeight="1">
      <c r="A577" s="31"/>
      <c r="B577" s="32"/>
      <c r="C577" s="210" t="s">
        <v>307</v>
      </c>
      <c r="D577" s="210" t="s">
        <v>308</v>
      </c>
      <c r="E577" s="17" t="s">
        <v>268</v>
      </c>
      <c r="F577" s="211">
        <v>21.178999999999998</v>
      </c>
      <c r="G577" s="31"/>
      <c r="H577" s="32"/>
    </row>
    <row r="578" spans="1:8" s="2" customFormat="1" ht="16.899999999999999" customHeight="1">
      <c r="A578" s="31"/>
      <c r="B578" s="32"/>
      <c r="C578" s="206" t="s">
        <v>234</v>
      </c>
      <c r="D578" s="207" t="s">
        <v>234</v>
      </c>
      <c r="E578" s="208" t="s">
        <v>1</v>
      </c>
      <c r="F578" s="209">
        <v>11.946999999999999</v>
      </c>
      <c r="G578" s="31"/>
      <c r="H578" s="32"/>
    </row>
    <row r="579" spans="1:8" s="2" customFormat="1" ht="16.899999999999999" customHeight="1">
      <c r="A579" s="31"/>
      <c r="B579" s="32"/>
      <c r="C579" s="210" t="s">
        <v>234</v>
      </c>
      <c r="D579" s="210" t="s">
        <v>526</v>
      </c>
      <c r="E579" s="17" t="s">
        <v>1</v>
      </c>
      <c r="F579" s="211">
        <v>11.946999999999999</v>
      </c>
      <c r="G579" s="31"/>
      <c r="H579" s="32"/>
    </row>
    <row r="580" spans="1:8" s="2" customFormat="1" ht="16.899999999999999" customHeight="1">
      <c r="A580" s="31"/>
      <c r="B580" s="32"/>
      <c r="C580" s="212" t="s">
        <v>788</v>
      </c>
      <c r="D580" s="31"/>
      <c r="E580" s="31"/>
      <c r="F580" s="31"/>
      <c r="G580" s="31"/>
      <c r="H580" s="32"/>
    </row>
    <row r="581" spans="1:8" s="2" customFormat="1" ht="16.899999999999999" customHeight="1">
      <c r="A581" s="31"/>
      <c r="B581" s="32"/>
      <c r="C581" s="210" t="s">
        <v>324</v>
      </c>
      <c r="D581" s="210" t="s">
        <v>325</v>
      </c>
      <c r="E581" s="17" t="s">
        <v>268</v>
      </c>
      <c r="F581" s="211">
        <v>21.178999999999998</v>
      </c>
      <c r="G581" s="31"/>
      <c r="H581" s="32"/>
    </row>
    <row r="582" spans="1:8" s="2" customFormat="1" ht="16.899999999999999" customHeight="1">
      <c r="A582" s="31"/>
      <c r="B582" s="32"/>
      <c r="C582" s="206" t="s">
        <v>213</v>
      </c>
      <c r="D582" s="207" t="s">
        <v>213</v>
      </c>
      <c r="E582" s="208" t="s">
        <v>1</v>
      </c>
      <c r="F582" s="209">
        <v>11.946999999999999</v>
      </c>
      <c r="G582" s="31"/>
      <c r="H582" s="32"/>
    </row>
    <row r="583" spans="1:8" s="2" customFormat="1" ht="16.899999999999999" customHeight="1">
      <c r="A583" s="31"/>
      <c r="B583" s="32"/>
      <c r="C583" s="210" t="s">
        <v>213</v>
      </c>
      <c r="D583" s="210" t="s">
        <v>526</v>
      </c>
      <c r="E583" s="17" t="s">
        <v>1</v>
      </c>
      <c r="F583" s="211">
        <v>11.946999999999999</v>
      </c>
      <c r="G583" s="31"/>
      <c r="H583" s="32"/>
    </row>
    <row r="584" spans="1:8" s="2" customFormat="1" ht="16.899999999999999" customHeight="1">
      <c r="A584" s="31"/>
      <c r="B584" s="32"/>
      <c r="C584" s="212" t="s">
        <v>788</v>
      </c>
      <c r="D584" s="31"/>
      <c r="E584" s="31"/>
      <c r="F584" s="31"/>
      <c r="G584" s="31"/>
      <c r="H584" s="32"/>
    </row>
    <row r="585" spans="1:8" s="2" customFormat="1" ht="16.899999999999999" customHeight="1">
      <c r="A585" s="31"/>
      <c r="B585" s="32"/>
      <c r="C585" s="210" t="s">
        <v>266</v>
      </c>
      <c r="D585" s="210" t="s">
        <v>267</v>
      </c>
      <c r="E585" s="17" t="s">
        <v>268</v>
      </c>
      <c r="F585" s="211">
        <v>24.396000000000001</v>
      </c>
      <c r="G585" s="31"/>
      <c r="H585" s="32"/>
    </row>
    <row r="586" spans="1:8" s="2" customFormat="1" ht="16.899999999999999" customHeight="1">
      <c r="A586" s="31"/>
      <c r="B586" s="32"/>
      <c r="C586" s="206" t="s">
        <v>218</v>
      </c>
      <c r="D586" s="207" t="s">
        <v>218</v>
      </c>
      <c r="E586" s="208" t="s">
        <v>1</v>
      </c>
      <c r="F586" s="209">
        <v>11.946999999999999</v>
      </c>
      <c r="G586" s="31"/>
      <c r="H586" s="32"/>
    </row>
    <row r="587" spans="1:8" s="2" customFormat="1" ht="16.899999999999999" customHeight="1">
      <c r="A587" s="31"/>
      <c r="B587" s="32"/>
      <c r="C587" s="210" t="s">
        <v>218</v>
      </c>
      <c r="D587" s="210" t="s">
        <v>526</v>
      </c>
      <c r="E587" s="17" t="s">
        <v>1</v>
      </c>
      <c r="F587" s="211">
        <v>11.946999999999999</v>
      </c>
      <c r="G587" s="31"/>
      <c r="H587" s="32"/>
    </row>
    <row r="588" spans="1:8" s="2" customFormat="1" ht="16.899999999999999" customHeight="1">
      <c r="A588" s="31"/>
      <c r="B588" s="32"/>
      <c r="C588" s="212" t="s">
        <v>788</v>
      </c>
      <c r="D588" s="31"/>
      <c r="E588" s="31"/>
      <c r="F588" s="31"/>
      <c r="G588" s="31"/>
      <c r="H588" s="32"/>
    </row>
    <row r="589" spans="1:8" s="2" customFormat="1" ht="16.899999999999999" customHeight="1">
      <c r="A589" s="31"/>
      <c r="B589" s="32"/>
      <c r="C589" s="210" t="s">
        <v>279</v>
      </c>
      <c r="D589" s="210" t="s">
        <v>280</v>
      </c>
      <c r="E589" s="17" t="s">
        <v>268</v>
      </c>
      <c r="F589" s="211">
        <v>24.396000000000001</v>
      </c>
      <c r="G589" s="31"/>
      <c r="H589" s="32"/>
    </row>
    <row r="590" spans="1:8" s="2" customFormat="1" ht="16.899999999999999" customHeight="1">
      <c r="A590" s="31"/>
      <c r="B590" s="32"/>
      <c r="C590" s="206" t="s">
        <v>221</v>
      </c>
      <c r="D590" s="207" t="s">
        <v>221</v>
      </c>
      <c r="E590" s="208" t="s">
        <v>1</v>
      </c>
      <c r="F590" s="209">
        <v>11.946999999999999</v>
      </c>
      <c r="G590" s="31"/>
      <c r="H590" s="32"/>
    </row>
    <row r="591" spans="1:8" s="2" customFormat="1" ht="16.899999999999999" customHeight="1">
      <c r="A591" s="31"/>
      <c r="B591" s="32"/>
      <c r="C591" s="210" t="s">
        <v>221</v>
      </c>
      <c r="D591" s="210" t="s">
        <v>526</v>
      </c>
      <c r="E591" s="17" t="s">
        <v>1</v>
      </c>
      <c r="F591" s="211">
        <v>11.946999999999999</v>
      </c>
      <c r="G591" s="31"/>
      <c r="H591" s="32"/>
    </row>
    <row r="592" spans="1:8" s="2" customFormat="1" ht="16.899999999999999" customHeight="1">
      <c r="A592" s="31"/>
      <c r="B592" s="32"/>
      <c r="C592" s="212" t="s">
        <v>788</v>
      </c>
      <c r="D592" s="31"/>
      <c r="E592" s="31"/>
      <c r="F592" s="31"/>
      <c r="G592" s="31"/>
      <c r="H592" s="32"/>
    </row>
    <row r="593" spans="1:8" s="2" customFormat="1" ht="16.899999999999999" customHeight="1">
      <c r="A593" s="31"/>
      <c r="B593" s="32"/>
      <c r="C593" s="210" t="s">
        <v>287</v>
      </c>
      <c r="D593" s="210" t="s">
        <v>288</v>
      </c>
      <c r="E593" s="17" t="s">
        <v>268</v>
      </c>
      <c r="F593" s="211">
        <v>24.396000000000001</v>
      </c>
      <c r="G593" s="31"/>
      <c r="H593" s="32"/>
    </row>
    <row r="594" spans="1:8" s="2" customFormat="1" ht="16.899999999999999" customHeight="1">
      <c r="A594" s="31"/>
      <c r="B594" s="32"/>
      <c r="C594" s="206" t="s">
        <v>226</v>
      </c>
      <c r="D594" s="207" t="s">
        <v>226</v>
      </c>
      <c r="E594" s="208" t="s">
        <v>1</v>
      </c>
      <c r="F594" s="209">
        <v>11.946999999999999</v>
      </c>
      <c r="G594" s="31"/>
      <c r="H594" s="32"/>
    </row>
    <row r="595" spans="1:8" s="2" customFormat="1" ht="16.899999999999999" customHeight="1">
      <c r="A595" s="31"/>
      <c r="B595" s="32"/>
      <c r="C595" s="210" t="s">
        <v>226</v>
      </c>
      <c r="D595" s="210" t="s">
        <v>526</v>
      </c>
      <c r="E595" s="17" t="s">
        <v>1</v>
      </c>
      <c r="F595" s="211">
        <v>11.946999999999999</v>
      </c>
      <c r="G595" s="31"/>
      <c r="H595" s="32"/>
    </row>
    <row r="596" spans="1:8" s="2" customFormat="1" ht="16.899999999999999" customHeight="1">
      <c r="A596" s="31"/>
      <c r="B596" s="32"/>
      <c r="C596" s="212" t="s">
        <v>788</v>
      </c>
      <c r="D596" s="31"/>
      <c r="E596" s="31"/>
      <c r="F596" s="31"/>
      <c r="G596" s="31"/>
      <c r="H596" s="32"/>
    </row>
    <row r="597" spans="1:8" s="2" customFormat="1" ht="16.899999999999999" customHeight="1">
      <c r="A597" s="31"/>
      <c r="B597" s="32"/>
      <c r="C597" s="210" t="s">
        <v>294</v>
      </c>
      <c r="D597" s="210" t="s">
        <v>295</v>
      </c>
      <c r="E597" s="17" t="s">
        <v>268</v>
      </c>
      <c r="F597" s="211">
        <v>24.396000000000001</v>
      </c>
      <c r="G597" s="31"/>
      <c r="H597" s="32"/>
    </row>
    <row r="598" spans="1:8" s="2" customFormat="1" ht="16.899999999999999" customHeight="1">
      <c r="A598" s="31"/>
      <c r="B598" s="32"/>
      <c r="C598" s="206" t="s">
        <v>231</v>
      </c>
      <c r="D598" s="207" t="s">
        <v>231</v>
      </c>
      <c r="E598" s="208" t="s">
        <v>1</v>
      </c>
      <c r="F598" s="209">
        <v>3.218</v>
      </c>
      <c r="G598" s="31"/>
      <c r="H598" s="32"/>
    </row>
    <row r="599" spans="1:8" s="2" customFormat="1" ht="16.899999999999999" customHeight="1">
      <c r="A599" s="31"/>
      <c r="B599" s="32"/>
      <c r="C599" s="210" t="s">
        <v>231</v>
      </c>
      <c r="D599" s="210" t="s">
        <v>533</v>
      </c>
      <c r="E599" s="17" t="s">
        <v>1</v>
      </c>
      <c r="F599" s="211">
        <v>3.218</v>
      </c>
      <c r="G599" s="31"/>
      <c r="H599" s="32"/>
    </row>
    <row r="600" spans="1:8" s="2" customFormat="1" ht="16.899999999999999" customHeight="1">
      <c r="A600" s="31"/>
      <c r="B600" s="32"/>
      <c r="C600" s="212" t="s">
        <v>788</v>
      </c>
      <c r="D600" s="31"/>
      <c r="E600" s="31"/>
      <c r="F600" s="31"/>
      <c r="G600" s="31"/>
      <c r="H600" s="32"/>
    </row>
    <row r="601" spans="1:8" s="2" customFormat="1" ht="16.899999999999999" customHeight="1">
      <c r="A601" s="31"/>
      <c r="B601" s="32"/>
      <c r="C601" s="210" t="s">
        <v>307</v>
      </c>
      <c r="D601" s="210" t="s">
        <v>308</v>
      </c>
      <c r="E601" s="17" t="s">
        <v>268</v>
      </c>
      <c r="F601" s="211">
        <v>21.178999999999998</v>
      </c>
      <c r="G601" s="31"/>
      <c r="H601" s="32"/>
    </row>
    <row r="602" spans="1:8" s="2" customFormat="1" ht="16.899999999999999" customHeight="1">
      <c r="A602" s="31"/>
      <c r="B602" s="32"/>
      <c r="C602" s="206" t="s">
        <v>235</v>
      </c>
      <c r="D602" s="207" t="s">
        <v>235</v>
      </c>
      <c r="E602" s="208" t="s">
        <v>1</v>
      </c>
      <c r="F602" s="209">
        <v>3.218</v>
      </c>
      <c r="G602" s="31"/>
      <c r="H602" s="32"/>
    </row>
    <row r="603" spans="1:8" s="2" customFormat="1" ht="16.899999999999999" customHeight="1">
      <c r="A603" s="31"/>
      <c r="B603" s="32"/>
      <c r="C603" s="210" t="s">
        <v>235</v>
      </c>
      <c r="D603" s="210" t="s">
        <v>533</v>
      </c>
      <c r="E603" s="17" t="s">
        <v>1</v>
      </c>
      <c r="F603" s="211">
        <v>3.218</v>
      </c>
      <c r="G603" s="31"/>
      <c r="H603" s="32"/>
    </row>
    <row r="604" spans="1:8" s="2" customFormat="1" ht="16.899999999999999" customHeight="1">
      <c r="A604" s="31"/>
      <c r="B604" s="32"/>
      <c r="C604" s="212" t="s">
        <v>788</v>
      </c>
      <c r="D604" s="31"/>
      <c r="E604" s="31"/>
      <c r="F604" s="31"/>
      <c r="G604" s="31"/>
      <c r="H604" s="32"/>
    </row>
    <row r="605" spans="1:8" s="2" customFormat="1" ht="16.899999999999999" customHeight="1">
      <c r="A605" s="31"/>
      <c r="B605" s="32"/>
      <c r="C605" s="210" t="s">
        <v>324</v>
      </c>
      <c r="D605" s="210" t="s">
        <v>325</v>
      </c>
      <c r="E605" s="17" t="s">
        <v>268</v>
      </c>
      <c r="F605" s="211">
        <v>21.178999999999998</v>
      </c>
      <c r="G605" s="31"/>
      <c r="H605" s="32"/>
    </row>
    <row r="606" spans="1:8" s="2" customFormat="1" ht="16.899999999999999" customHeight="1">
      <c r="A606" s="31"/>
      <c r="B606" s="32"/>
      <c r="C606" s="206" t="s">
        <v>215</v>
      </c>
      <c r="D606" s="207" t="s">
        <v>215</v>
      </c>
      <c r="E606" s="208" t="s">
        <v>1</v>
      </c>
      <c r="F606" s="209">
        <v>6.4349999999999996</v>
      </c>
      <c r="G606" s="31"/>
      <c r="H606" s="32"/>
    </row>
    <row r="607" spans="1:8" s="2" customFormat="1" ht="16.899999999999999" customHeight="1">
      <c r="A607" s="31"/>
      <c r="B607" s="32"/>
      <c r="C607" s="210" t="s">
        <v>215</v>
      </c>
      <c r="D607" s="210" t="s">
        <v>527</v>
      </c>
      <c r="E607" s="17" t="s">
        <v>1</v>
      </c>
      <c r="F607" s="211">
        <v>6.4349999999999996</v>
      </c>
      <c r="G607" s="31"/>
      <c r="H607" s="32"/>
    </row>
    <row r="608" spans="1:8" s="2" customFormat="1" ht="16.899999999999999" customHeight="1">
      <c r="A608" s="31"/>
      <c r="B608" s="32"/>
      <c r="C608" s="212" t="s">
        <v>788</v>
      </c>
      <c r="D608" s="31"/>
      <c r="E608" s="31"/>
      <c r="F608" s="31"/>
      <c r="G608" s="31"/>
      <c r="H608" s="32"/>
    </row>
    <row r="609" spans="1:8" s="2" customFormat="1" ht="16.899999999999999" customHeight="1">
      <c r="A609" s="31"/>
      <c r="B609" s="32"/>
      <c r="C609" s="210" t="s">
        <v>266</v>
      </c>
      <c r="D609" s="210" t="s">
        <v>267</v>
      </c>
      <c r="E609" s="17" t="s">
        <v>268</v>
      </c>
      <c r="F609" s="211">
        <v>24.396000000000001</v>
      </c>
      <c r="G609" s="31"/>
      <c r="H609" s="32"/>
    </row>
    <row r="610" spans="1:8" s="2" customFormat="1" ht="16.899999999999999" customHeight="1">
      <c r="A610" s="31"/>
      <c r="B610" s="32"/>
      <c r="C610" s="206" t="s">
        <v>219</v>
      </c>
      <c r="D610" s="207" t="s">
        <v>219</v>
      </c>
      <c r="E610" s="208" t="s">
        <v>1</v>
      </c>
      <c r="F610" s="209">
        <v>6.4349999999999996</v>
      </c>
      <c r="G610" s="31"/>
      <c r="H610" s="32"/>
    </row>
    <row r="611" spans="1:8" s="2" customFormat="1" ht="16.899999999999999" customHeight="1">
      <c r="A611" s="31"/>
      <c r="B611" s="32"/>
      <c r="C611" s="210" t="s">
        <v>219</v>
      </c>
      <c r="D611" s="210" t="s">
        <v>527</v>
      </c>
      <c r="E611" s="17" t="s">
        <v>1</v>
      </c>
      <c r="F611" s="211">
        <v>6.4349999999999996</v>
      </c>
      <c r="G611" s="31"/>
      <c r="H611" s="32"/>
    </row>
    <row r="612" spans="1:8" s="2" customFormat="1" ht="16.899999999999999" customHeight="1">
      <c r="A612" s="31"/>
      <c r="B612" s="32"/>
      <c r="C612" s="212" t="s">
        <v>788</v>
      </c>
      <c r="D612" s="31"/>
      <c r="E612" s="31"/>
      <c r="F612" s="31"/>
      <c r="G612" s="31"/>
      <c r="H612" s="32"/>
    </row>
    <row r="613" spans="1:8" s="2" customFormat="1" ht="16.899999999999999" customHeight="1">
      <c r="A613" s="31"/>
      <c r="B613" s="32"/>
      <c r="C613" s="210" t="s">
        <v>279</v>
      </c>
      <c r="D613" s="210" t="s">
        <v>280</v>
      </c>
      <c r="E613" s="17" t="s">
        <v>268</v>
      </c>
      <c r="F613" s="211">
        <v>24.396000000000001</v>
      </c>
      <c r="G613" s="31"/>
      <c r="H613" s="32"/>
    </row>
    <row r="614" spans="1:8" s="2" customFormat="1" ht="16.899999999999999" customHeight="1">
      <c r="A614" s="31"/>
      <c r="B614" s="32"/>
      <c r="C614" s="206" t="s">
        <v>222</v>
      </c>
      <c r="D614" s="207" t="s">
        <v>222</v>
      </c>
      <c r="E614" s="208" t="s">
        <v>1</v>
      </c>
      <c r="F614" s="209">
        <v>6.4349999999999996</v>
      </c>
      <c r="G614" s="31"/>
      <c r="H614" s="32"/>
    </row>
    <row r="615" spans="1:8" s="2" customFormat="1" ht="16.899999999999999" customHeight="1">
      <c r="A615" s="31"/>
      <c r="B615" s="32"/>
      <c r="C615" s="210" t="s">
        <v>222</v>
      </c>
      <c r="D615" s="210" t="s">
        <v>527</v>
      </c>
      <c r="E615" s="17" t="s">
        <v>1</v>
      </c>
      <c r="F615" s="211">
        <v>6.4349999999999996</v>
      </c>
      <c r="G615" s="31"/>
      <c r="H615" s="32"/>
    </row>
    <row r="616" spans="1:8" s="2" customFormat="1" ht="16.899999999999999" customHeight="1">
      <c r="A616" s="31"/>
      <c r="B616" s="32"/>
      <c r="C616" s="212" t="s">
        <v>788</v>
      </c>
      <c r="D616" s="31"/>
      <c r="E616" s="31"/>
      <c r="F616" s="31"/>
      <c r="G616" s="31"/>
      <c r="H616" s="32"/>
    </row>
    <row r="617" spans="1:8" s="2" customFormat="1" ht="16.899999999999999" customHeight="1">
      <c r="A617" s="31"/>
      <c r="B617" s="32"/>
      <c r="C617" s="210" t="s">
        <v>287</v>
      </c>
      <c r="D617" s="210" t="s">
        <v>288</v>
      </c>
      <c r="E617" s="17" t="s">
        <v>268</v>
      </c>
      <c r="F617" s="211">
        <v>24.396000000000001</v>
      </c>
      <c r="G617" s="31"/>
      <c r="H617" s="32"/>
    </row>
    <row r="618" spans="1:8" s="2" customFormat="1" ht="16.899999999999999" customHeight="1">
      <c r="A618" s="31"/>
      <c r="B618" s="32"/>
      <c r="C618" s="206" t="s">
        <v>228</v>
      </c>
      <c r="D618" s="207" t="s">
        <v>228</v>
      </c>
      <c r="E618" s="208" t="s">
        <v>1</v>
      </c>
      <c r="F618" s="209">
        <v>6.4349999999999996</v>
      </c>
      <c r="G618" s="31"/>
      <c r="H618" s="32"/>
    </row>
    <row r="619" spans="1:8" s="2" customFormat="1" ht="16.899999999999999" customHeight="1">
      <c r="A619" s="31"/>
      <c r="B619" s="32"/>
      <c r="C619" s="210" t="s">
        <v>228</v>
      </c>
      <c r="D619" s="210" t="s">
        <v>527</v>
      </c>
      <c r="E619" s="17" t="s">
        <v>1</v>
      </c>
      <c r="F619" s="211">
        <v>6.4349999999999996</v>
      </c>
      <c r="G619" s="31"/>
      <c r="H619" s="32"/>
    </row>
    <row r="620" spans="1:8" s="2" customFormat="1" ht="16.899999999999999" customHeight="1">
      <c r="A620" s="31"/>
      <c r="B620" s="32"/>
      <c r="C620" s="212" t="s">
        <v>788</v>
      </c>
      <c r="D620" s="31"/>
      <c r="E620" s="31"/>
      <c r="F620" s="31"/>
      <c r="G620" s="31"/>
      <c r="H620" s="32"/>
    </row>
    <row r="621" spans="1:8" s="2" customFormat="1" ht="16.899999999999999" customHeight="1">
      <c r="A621" s="31"/>
      <c r="B621" s="32"/>
      <c r="C621" s="210" t="s">
        <v>294</v>
      </c>
      <c r="D621" s="210" t="s">
        <v>295</v>
      </c>
      <c r="E621" s="17" t="s">
        <v>268</v>
      </c>
      <c r="F621" s="211">
        <v>24.396000000000001</v>
      </c>
      <c r="G621" s="31"/>
      <c r="H621" s="32"/>
    </row>
    <row r="622" spans="1:8" s="2" customFormat="1" ht="16.899999999999999" customHeight="1">
      <c r="A622" s="31"/>
      <c r="B622" s="32"/>
      <c r="C622" s="206" t="s">
        <v>313</v>
      </c>
      <c r="D622" s="207" t="s">
        <v>313</v>
      </c>
      <c r="E622" s="208" t="s">
        <v>1</v>
      </c>
      <c r="F622" s="209">
        <v>21.178999999999998</v>
      </c>
      <c r="G622" s="31"/>
      <c r="H622" s="32"/>
    </row>
    <row r="623" spans="1:8" s="2" customFormat="1" ht="16.899999999999999" customHeight="1">
      <c r="A623" s="31"/>
      <c r="B623" s="32"/>
      <c r="C623" s="210" t="s">
        <v>313</v>
      </c>
      <c r="D623" s="210" t="s">
        <v>314</v>
      </c>
      <c r="E623" s="17" t="s">
        <v>1</v>
      </c>
      <c r="F623" s="211">
        <v>21.178999999999998</v>
      </c>
      <c r="G623" s="31"/>
      <c r="H623" s="32"/>
    </row>
    <row r="624" spans="1:8" s="2" customFormat="1" ht="16.899999999999999" customHeight="1">
      <c r="A624" s="31"/>
      <c r="B624" s="32"/>
      <c r="C624" s="206" t="s">
        <v>329</v>
      </c>
      <c r="D624" s="207" t="s">
        <v>329</v>
      </c>
      <c r="E624" s="208" t="s">
        <v>1</v>
      </c>
      <c r="F624" s="209">
        <v>21.178999999999998</v>
      </c>
      <c r="G624" s="31"/>
      <c r="H624" s="32"/>
    </row>
    <row r="625" spans="1:8" s="2" customFormat="1" ht="16.899999999999999" customHeight="1">
      <c r="A625" s="31"/>
      <c r="B625" s="32"/>
      <c r="C625" s="210" t="s">
        <v>329</v>
      </c>
      <c r="D625" s="210" t="s">
        <v>330</v>
      </c>
      <c r="E625" s="17" t="s">
        <v>1</v>
      </c>
      <c r="F625" s="211">
        <v>21.178999999999998</v>
      </c>
      <c r="G625" s="31"/>
      <c r="H625" s="32"/>
    </row>
    <row r="626" spans="1:8" s="2" customFormat="1" ht="16.899999999999999" customHeight="1">
      <c r="A626" s="31"/>
      <c r="B626" s="32"/>
      <c r="C626" s="206" t="s">
        <v>276</v>
      </c>
      <c r="D626" s="207" t="s">
        <v>276</v>
      </c>
      <c r="E626" s="208" t="s">
        <v>1</v>
      </c>
      <c r="F626" s="209">
        <v>24.396000000000001</v>
      </c>
      <c r="G626" s="31"/>
      <c r="H626" s="32"/>
    </row>
    <row r="627" spans="1:8" s="2" customFormat="1" ht="16.899999999999999" customHeight="1">
      <c r="A627" s="31"/>
      <c r="B627" s="32"/>
      <c r="C627" s="210" t="s">
        <v>276</v>
      </c>
      <c r="D627" s="210" t="s">
        <v>277</v>
      </c>
      <c r="E627" s="17" t="s">
        <v>1</v>
      </c>
      <c r="F627" s="211">
        <v>24.396000000000001</v>
      </c>
      <c r="G627" s="31"/>
      <c r="H627" s="32"/>
    </row>
    <row r="628" spans="1:8" s="2" customFormat="1" ht="16.899999999999999" customHeight="1">
      <c r="A628" s="31"/>
      <c r="B628" s="32"/>
      <c r="C628" s="206" t="s">
        <v>284</v>
      </c>
      <c r="D628" s="207" t="s">
        <v>284</v>
      </c>
      <c r="E628" s="208" t="s">
        <v>1</v>
      </c>
      <c r="F628" s="209">
        <v>24.396000000000001</v>
      </c>
      <c r="G628" s="31"/>
      <c r="H628" s="32"/>
    </row>
    <row r="629" spans="1:8" s="2" customFormat="1" ht="16.899999999999999" customHeight="1">
      <c r="A629" s="31"/>
      <c r="B629" s="32"/>
      <c r="C629" s="210" t="s">
        <v>284</v>
      </c>
      <c r="D629" s="210" t="s">
        <v>285</v>
      </c>
      <c r="E629" s="17" t="s">
        <v>1</v>
      </c>
      <c r="F629" s="211">
        <v>24.396000000000001</v>
      </c>
      <c r="G629" s="31"/>
      <c r="H629" s="32"/>
    </row>
    <row r="630" spans="1:8" s="2" customFormat="1" ht="16.899999999999999" customHeight="1">
      <c r="A630" s="31"/>
      <c r="B630" s="32"/>
      <c r="C630" s="206" t="s">
        <v>292</v>
      </c>
      <c r="D630" s="207" t="s">
        <v>292</v>
      </c>
      <c r="E630" s="208" t="s">
        <v>1</v>
      </c>
      <c r="F630" s="209">
        <v>24.396000000000001</v>
      </c>
      <c r="G630" s="31"/>
      <c r="H630" s="32"/>
    </row>
    <row r="631" spans="1:8" s="2" customFormat="1" ht="16.899999999999999" customHeight="1">
      <c r="A631" s="31"/>
      <c r="B631" s="32"/>
      <c r="C631" s="210" t="s">
        <v>292</v>
      </c>
      <c r="D631" s="210" t="s">
        <v>293</v>
      </c>
      <c r="E631" s="17" t="s">
        <v>1</v>
      </c>
      <c r="F631" s="211">
        <v>24.396000000000001</v>
      </c>
      <c r="G631" s="31"/>
      <c r="H631" s="32"/>
    </row>
    <row r="632" spans="1:8" s="2" customFormat="1" ht="16.899999999999999" customHeight="1">
      <c r="A632" s="31"/>
      <c r="B632" s="32"/>
      <c r="C632" s="206" t="s">
        <v>299</v>
      </c>
      <c r="D632" s="207" t="s">
        <v>299</v>
      </c>
      <c r="E632" s="208" t="s">
        <v>1</v>
      </c>
      <c r="F632" s="209">
        <v>24.396000000000001</v>
      </c>
      <c r="G632" s="31"/>
      <c r="H632" s="32"/>
    </row>
    <row r="633" spans="1:8" s="2" customFormat="1" ht="16.899999999999999" customHeight="1">
      <c r="A633" s="31"/>
      <c r="B633" s="32"/>
      <c r="C633" s="210" t="s">
        <v>299</v>
      </c>
      <c r="D633" s="210" t="s">
        <v>300</v>
      </c>
      <c r="E633" s="17" t="s">
        <v>1</v>
      </c>
      <c r="F633" s="211">
        <v>24.396000000000001</v>
      </c>
      <c r="G633" s="31"/>
      <c r="H633" s="32"/>
    </row>
    <row r="634" spans="1:8" s="2" customFormat="1" ht="26.45" customHeight="1">
      <c r="A634" s="31"/>
      <c r="B634" s="32"/>
      <c r="C634" s="205" t="s">
        <v>792</v>
      </c>
      <c r="D634" s="205" t="s">
        <v>111</v>
      </c>
      <c r="E634" s="31"/>
      <c r="F634" s="31"/>
      <c r="G634" s="31"/>
      <c r="H634" s="32"/>
    </row>
    <row r="635" spans="1:8" s="2" customFormat="1" ht="16.899999999999999" customHeight="1">
      <c r="A635" s="31"/>
      <c r="B635" s="32"/>
      <c r="C635" s="206" t="s">
        <v>244</v>
      </c>
      <c r="D635" s="207" t="s">
        <v>244</v>
      </c>
      <c r="E635" s="208" t="s">
        <v>1</v>
      </c>
      <c r="F635" s="209">
        <v>1.1000000000000001</v>
      </c>
      <c r="G635" s="31"/>
      <c r="H635" s="32"/>
    </row>
    <row r="636" spans="1:8" s="2" customFormat="1" ht="16.899999999999999" customHeight="1">
      <c r="A636" s="31"/>
      <c r="B636" s="32"/>
      <c r="C636" s="210" t="s">
        <v>244</v>
      </c>
      <c r="D636" s="210" t="s">
        <v>573</v>
      </c>
      <c r="E636" s="17" t="s">
        <v>1</v>
      </c>
      <c r="F636" s="211">
        <v>1.1000000000000001</v>
      </c>
      <c r="G636" s="31"/>
      <c r="H636" s="32"/>
    </row>
    <row r="637" spans="1:8" s="2" customFormat="1" ht="16.899999999999999" customHeight="1">
      <c r="A637" s="31"/>
      <c r="B637" s="32"/>
      <c r="C637" s="206" t="s">
        <v>311</v>
      </c>
      <c r="D637" s="207" t="s">
        <v>311</v>
      </c>
      <c r="E637" s="208" t="s">
        <v>1</v>
      </c>
      <c r="F637" s="209">
        <v>1.8109999999999999</v>
      </c>
      <c r="G637" s="31"/>
      <c r="H637" s="32"/>
    </row>
    <row r="638" spans="1:8" s="2" customFormat="1" ht="16.899999999999999" customHeight="1">
      <c r="A638" s="31"/>
      <c r="B638" s="32"/>
      <c r="C638" s="210" t="s">
        <v>311</v>
      </c>
      <c r="D638" s="210" t="s">
        <v>556</v>
      </c>
      <c r="E638" s="17" t="s">
        <v>1</v>
      </c>
      <c r="F638" s="211">
        <v>1.8109999999999999</v>
      </c>
      <c r="G638" s="31"/>
      <c r="H638" s="32"/>
    </row>
    <row r="639" spans="1:8" s="2" customFormat="1" ht="16.899999999999999" customHeight="1">
      <c r="A639" s="31"/>
      <c r="B639" s="32"/>
      <c r="C639" s="212" t="s">
        <v>788</v>
      </c>
      <c r="D639" s="31"/>
      <c r="E639" s="31"/>
      <c r="F639" s="31"/>
      <c r="G639" s="31"/>
      <c r="H639" s="32"/>
    </row>
    <row r="640" spans="1:8" s="2" customFormat="1" ht="16.899999999999999" customHeight="1">
      <c r="A640" s="31"/>
      <c r="B640" s="32"/>
      <c r="C640" s="210" t="s">
        <v>287</v>
      </c>
      <c r="D640" s="210" t="s">
        <v>288</v>
      </c>
      <c r="E640" s="17" t="s">
        <v>268</v>
      </c>
      <c r="F640" s="211">
        <v>1.8109999999999999</v>
      </c>
      <c r="G640" s="31"/>
      <c r="H640" s="32"/>
    </row>
    <row r="641" spans="1:8" s="2" customFormat="1" ht="16.899999999999999" customHeight="1">
      <c r="A641" s="31"/>
      <c r="B641" s="32"/>
      <c r="C641" s="206" t="s">
        <v>319</v>
      </c>
      <c r="D641" s="207" t="s">
        <v>319</v>
      </c>
      <c r="E641" s="208" t="s">
        <v>1</v>
      </c>
      <c r="F641" s="209">
        <v>1.8109999999999999</v>
      </c>
      <c r="G641" s="31"/>
      <c r="H641" s="32"/>
    </row>
    <row r="642" spans="1:8" s="2" customFormat="1" ht="16.899999999999999" customHeight="1">
      <c r="A642" s="31"/>
      <c r="B642" s="32"/>
      <c r="C642" s="210" t="s">
        <v>319</v>
      </c>
      <c r="D642" s="210" t="s">
        <v>556</v>
      </c>
      <c r="E642" s="17" t="s">
        <v>1</v>
      </c>
      <c r="F642" s="211">
        <v>1.8109999999999999</v>
      </c>
      <c r="G642" s="31"/>
      <c r="H642" s="32"/>
    </row>
    <row r="643" spans="1:8" s="2" customFormat="1" ht="16.899999999999999" customHeight="1">
      <c r="A643" s="31"/>
      <c r="B643" s="32"/>
      <c r="C643" s="212" t="s">
        <v>788</v>
      </c>
      <c r="D643" s="31"/>
      <c r="E643" s="31"/>
      <c r="F643" s="31"/>
      <c r="G643" s="31"/>
      <c r="H643" s="32"/>
    </row>
    <row r="644" spans="1:8" s="2" customFormat="1" ht="16.899999999999999" customHeight="1">
      <c r="A644" s="31"/>
      <c r="B644" s="32"/>
      <c r="C644" s="210" t="s">
        <v>294</v>
      </c>
      <c r="D644" s="210" t="s">
        <v>295</v>
      </c>
      <c r="E644" s="17" t="s">
        <v>268</v>
      </c>
      <c r="F644" s="211">
        <v>1.8109999999999999</v>
      </c>
      <c r="G644" s="31"/>
      <c r="H644" s="32"/>
    </row>
    <row r="645" spans="1:8" s="2" customFormat="1" ht="16.899999999999999" customHeight="1">
      <c r="A645" s="31"/>
      <c r="B645" s="32"/>
      <c r="C645" s="206" t="s">
        <v>334</v>
      </c>
      <c r="D645" s="207" t="s">
        <v>334</v>
      </c>
      <c r="E645" s="208" t="s">
        <v>1</v>
      </c>
      <c r="F645" s="209">
        <v>1.8109999999999999</v>
      </c>
      <c r="G645" s="31"/>
      <c r="H645" s="32"/>
    </row>
    <row r="646" spans="1:8" s="2" customFormat="1" ht="16.899999999999999" customHeight="1">
      <c r="A646" s="31"/>
      <c r="B646" s="32"/>
      <c r="C646" s="210" t="s">
        <v>334</v>
      </c>
      <c r="D646" s="210" t="s">
        <v>556</v>
      </c>
      <c r="E646" s="17" t="s">
        <v>1</v>
      </c>
      <c r="F646" s="211">
        <v>1.8109999999999999</v>
      </c>
      <c r="G646" s="31"/>
      <c r="H646" s="32"/>
    </row>
    <row r="647" spans="1:8" s="2" customFormat="1" ht="16.899999999999999" customHeight="1">
      <c r="A647" s="31"/>
      <c r="B647" s="32"/>
      <c r="C647" s="212" t="s">
        <v>788</v>
      </c>
      <c r="D647" s="31"/>
      <c r="E647" s="31"/>
      <c r="F647" s="31"/>
      <c r="G647" s="31"/>
      <c r="H647" s="32"/>
    </row>
    <row r="648" spans="1:8" s="2" customFormat="1" ht="16.899999999999999" customHeight="1">
      <c r="A648" s="31"/>
      <c r="B648" s="32"/>
      <c r="C648" s="210" t="s">
        <v>307</v>
      </c>
      <c r="D648" s="210" t="s">
        <v>308</v>
      </c>
      <c r="E648" s="17" t="s">
        <v>268</v>
      </c>
      <c r="F648" s="211">
        <v>1.8109999999999999</v>
      </c>
      <c r="G648" s="31"/>
      <c r="H648" s="32"/>
    </row>
    <row r="649" spans="1:8" s="2" customFormat="1" ht="16.899999999999999" customHeight="1">
      <c r="A649" s="31"/>
      <c r="B649" s="32"/>
      <c r="C649" s="206" t="s">
        <v>398</v>
      </c>
      <c r="D649" s="207" t="s">
        <v>398</v>
      </c>
      <c r="E649" s="208" t="s">
        <v>1</v>
      </c>
      <c r="F649" s="209">
        <v>0.54100000000000004</v>
      </c>
      <c r="G649" s="31"/>
      <c r="H649" s="32"/>
    </row>
    <row r="650" spans="1:8" s="2" customFormat="1" ht="16.899999999999999" customHeight="1">
      <c r="A650" s="31"/>
      <c r="B650" s="32"/>
      <c r="C650" s="210" t="s">
        <v>398</v>
      </c>
      <c r="D650" s="210" t="s">
        <v>564</v>
      </c>
      <c r="E650" s="17" t="s">
        <v>1</v>
      </c>
      <c r="F650" s="211">
        <v>0.54100000000000004</v>
      </c>
      <c r="G650" s="31"/>
      <c r="H650" s="32"/>
    </row>
    <row r="651" spans="1:8" s="2" customFormat="1" ht="16.899999999999999" customHeight="1">
      <c r="A651" s="31"/>
      <c r="B651" s="32"/>
      <c r="C651" s="212" t="s">
        <v>788</v>
      </c>
      <c r="D651" s="31"/>
      <c r="E651" s="31"/>
      <c r="F651" s="31"/>
      <c r="G651" s="31"/>
      <c r="H651" s="32"/>
    </row>
    <row r="652" spans="1:8" s="2" customFormat="1" ht="16.899999999999999" customHeight="1">
      <c r="A652" s="31"/>
      <c r="B652" s="32"/>
      <c r="C652" s="210" t="s">
        <v>316</v>
      </c>
      <c r="D652" s="210" t="s">
        <v>317</v>
      </c>
      <c r="E652" s="17" t="s">
        <v>304</v>
      </c>
      <c r="F652" s="211">
        <v>0.54100000000000004</v>
      </c>
      <c r="G652" s="31"/>
      <c r="H652" s="32"/>
    </row>
    <row r="653" spans="1:8" s="2" customFormat="1" ht="16.899999999999999" customHeight="1">
      <c r="A653" s="31"/>
      <c r="B653" s="32"/>
      <c r="C653" s="206" t="s">
        <v>404</v>
      </c>
      <c r="D653" s="207" t="s">
        <v>404</v>
      </c>
      <c r="E653" s="208" t="s">
        <v>1</v>
      </c>
      <c r="F653" s="209">
        <v>1.8109999999999999</v>
      </c>
      <c r="G653" s="31"/>
      <c r="H653" s="32"/>
    </row>
    <row r="654" spans="1:8" s="2" customFormat="1" ht="16.899999999999999" customHeight="1">
      <c r="A654" s="31"/>
      <c r="B654" s="32"/>
      <c r="C654" s="210" t="s">
        <v>404</v>
      </c>
      <c r="D654" s="210" t="s">
        <v>556</v>
      </c>
      <c r="E654" s="17" t="s">
        <v>1</v>
      </c>
      <c r="F654" s="211">
        <v>1.8109999999999999</v>
      </c>
      <c r="G654" s="31"/>
      <c r="H654" s="32"/>
    </row>
    <row r="655" spans="1:8" s="2" customFormat="1" ht="16.899999999999999" customHeight="1">
      <c r="A655" s="31"/>
      <c r="B655" s="32"/>
      <c r="C655" s="212" t="s">
        <v>788</v>
      </c>
      <c r="D655" s="31"/>
      <c r="E655" s="31"/>
      <c r="F655" s="31"/>
      <c r="G655" s="31"/>
      <c r="H655" s="32"/>
    </row>
    <row r="656" spans="1:8" s="2" customFormat="1" ht="16.899999999999999" customHeight="1">
      <c r="A656" s="31"/>
      <c r="B656" s="32"/>
      <c r="C656" s="210" t="s">
        <v>324</v>
      </c>
      <c r="D656" s="210" t="s">
        <v>325</v>
      </c>
      <c r="E656" s="17" t="s">
        <v>268</v>
      </c>
      <c r="F656" s="211">
        <v>1.8109999999999999</v>
      </c>
      <c r="G656" s="31"/>
      <c r="H656" s="32"/>
    </row>
    <row r="657" spans="1:8" s="2" customFormat="1" ht="16.899999999999999" customHeight="1">
      <c r="A657" s="31"/>
      <c r="B657" s="32"/>
      <c r="C657" s="206" t="s">
        <v>409</v>
      </c>
      <c r="D657" s="207" t="s">
        <v>409</v>
      </c>
      <c r="E657" s="208" t="s">
        <v>1</v>
      </c>
      <c r="F657" s="209">
        <v>0.54100000000000004</v>
      </c>
      <c r="G657" s="31"/>
      <c r="H657" s="32"/>
    </row>
    <row r="658" spans="1:8" s="2" customFormat="1" ht="16.899999999999999" customHeight="1">
      <c r="A658" s="31"/>
      <c r="B658" s="32"/>
      <c r="C658" s="210" t="s">
        <v>409</v>
      </c>
      <c r="D658" s="210" t="s">
        <v>564</v>
      </c>
      <c r="E658" s="17" t="s">
        <v>1</v>
      </c>
      <c r="F658" s="211">
        <v>0.54100000000000004</v>
      </c>
      <c r="G658" s="31"/>
      <c r="H658" s="32"/>
    </row>
    <row r="659" spans="1:8" s="2" customFormat="1" ht="16.899999999999999" customHeight="1">
      <c r="A659" s="31"/>
      <c r="B659" s="32"/>
      <c r="C659" s="212" t="s">
        <v>788</v>
      </c>
      <c r="D659" s="31"/>
      <c r="E659" s="31"/>
      <c r="F659" s="31"/>
      <c r="G659" s="31"/>
      <c r="H659" s="32"/>
    </row>
    <row r="660" spans="1:8" s="2" customFormat="1" ht="16.899999999999999" customHeight="1">
      <c r="A660" s="31"/>
      <c r="B660" s="32"/>
      <c r="C660" s="210" t="s">
        <v>332</v>
      </c>
      <c r="D660" s="210" t="s">
        <v>317</v>
      </c>
      <c r="E660" s="17" t="s">
        <v>304</v>
      </c>
      <c r="F660" s="211">
        <v>0.54100000000000004</v>
      </c>
      <c r="G660" s="31"/>
      <c r="H660" s="32"/>
    </row>
    <row r="661" spans="1:8" s="2" customFormat="1" ht="16.899999999999999" customHeight="1">
      <c r="A661" s="31"/>
      <c r="B661" s="32"/>
      <c r="C661" s="206" t="s">
        <v>353</v>
      </c>
      <c r="D661" s="207" t="s">
        <v>353</v>
      </c>
      <c r="E661" s="208" t="s">
        <v>1</v>
      </c>
      <c r="F661" s="209">
        <v>13.6</v>
      </c>
      <c r="G661" s="31"/>
      <c r="H661" s="32"/>
    </row>
    <row r="662" spans="1:8" s="2" customFormat="1" ht="16.899999999999999" customHeight="1">
      <c r="A662" s="31"/>
      <c r="B662" s="32"/>
      <c r="C662" s="210" t="s">
        <v>353</v>
      </c>
      <c r="D662" s="210" t="s">
        <v>543</v>
      </c>
      <c r="E662" s="17" t="s">
        <v>1</v>
      </c>
      <c r="F662" s="211">
        <v>13.6</v>
      </c>
      <c r="G662" s="31"/>
      <c r="H662" s="32"/>
    </row>
    <row r="663" spans="1:8" s="2" customFormat="1" ht="16.899999999999999" customHeight="1">
      <c r="A663" s="31"/>
      <c r="B663" s="32"/>
      <c r="C663" s="212" t="s">
        <v>788</v>
      </c>
      <c r="D663" s="31"/>
      <c r="E663" s="31"/>
      <c r="F663" s="31"/>
      <c r="G663" s="31"/>
      <c r="H663" s="32"/>
    </row>
    <row r="664" spans="1:8" s="2" customFormat="1" ht="16.899999999999999" customHeight="1">
      <c r="A664" s="31"/>
      <c r="B664" s="32"/>
      <c r="C664" s="210" t="s">
        <v>539</v>
      </c>
      <c r="D664" s="210" t="s">
        <v>540</v>
      </c>
      <c r="E664" s="17" t="s">
        <v>240</v>
      </c>
      <c r="F664" s="211">
        <v>13.6</v>
      </c>
      <c r="G664" s="31"/>
      <c r="H664" s="32"/>
    </row>
    <row r="665" spans="1:8" s="2" customFormat="1" ht="16.899999999999999" customHeight="1">
      <c r="A665" s="31"/>
      <c r="B665" s="32"/>
      <c r="C665" s="206" t="s">
        <v>361</v>
      </c>
      <c r="D665" s="207" t="s">
        <v>361</v>
      </c>
      <c r="E665" s="208" t="s">
        <v>1</v>
      </c>
      <c r="F665" s="209">
        <v>13.6</v>
      </c>
      <c r="G665" s="31"/>
      <c r="H665" s="32"/>
    </row>
    <row r="666" spans="1:8" s="2" customFormat="1" ht="16.899999999999999" customHeight="1">
      <c r="A666" s="31"/>
      <c r="B666" s="32"/>
      <c r="C666" s="210" t="s">
        <v>361</v>
      </c>
      <c r="D666" s="210" t="s">
        <v>543</v>
      </c>
      <c r="E666" s="17" t="s">
        <v>1</v>
      </c>
      <c r="F666" s="211">
        <v>13.6</v>
      </c>
      <c r="G666" s="31"/>
      <c r="H666" s="32"/>
    </row>
    <row r="667" spans="1:8" s="2" customFormat="1" ht="16.899999999999999" customHeight="1">
      <c r="A667" s="31"/>
      <c r="B667" s="32"/>
      <c r="C667" s="212" t="s">
        <v>788</v>
      </c>
      <c r="D667" s="31"/>
      <c r="E667" s="31"/>
      <c r="F667" s="31"/>
      <c r="G667" s="31"/>
      <c r="H667" s="32"/>
    </row>
    <row r="668" spans="1:8" s="2" customFormat="1" ht="16.899999999999999" customHeight="1">
      <c r="A668" s="31"/>
      <c r="B668" s="32"/>
      <c r="C668" s="210" t="s">
        <v>256</v>
      </c>
      <c r="D668" s="210" t="s">
        <v>257</v>
      </c>
      <c r="E668" s="17" t="s">
        <v>240</v>
      </c>
      <c r="F668" s="211">
        <v>13.6</v>
      </c>
      <c r="G668" s="31"/>
      <c r="H668" s="32"/>
    </row>
    <row r="669" spans="1:8" s="2" customFormat="1" ht="16.899999999999999" customHeight="1">
      <c r="A669" s="31"/>
      <c r="B669" s="32"/>
      <c r="C669" s="206" t="s">
        <v>259</v>
      </c>
      <c r="D669" s="207" t="s">
        <v>259</v>
      </c>
      <c r="E669" s="208" t="s">
        <v>1</v>
      </c>
      <c r="F669" s="209">
        <v>11</v>
      </c>
      <c r="G669" s="31"/>
      <c r="H669" s="32"/>
    </row>
    <row r="670" spans="1:8" s="2" customFormat="1" ht="16.899999999999999" customHeight="1">
      <c r="A670" s="31"/>
      <c r="B670" s="32"/>
      <c r="C670" s="210" t="s">
        <v>259</v>
      </c>
      <c r="D670" s="210" t="s">
        <v>315</v>
      </c>
      <c r="E670" s="17" t="s">
        <v>1</v>
      </c>
      <c r="F670" s="211">
        <v>11</v>
      </c>
      <c r="G670" s="31"/>
      <c r="H670" s="32"/>
    </row>
    <row r="671" spans="1:8" s="2" customFormat="1" ht="16.899999999999999" customHeight="1">
      <c r="A671" s="31"/>
      <c r="B671" s="32"/>
      <c r="C671" s="212" t="s">
        <v>788</v>
      </c>
      <c r="D671" s="31"/>
      <c r="E671" s="31"/>
      <c r="F671" s="31"/>
      <c r="G671" s="31"/>
      <c r="H671" s="32"/>
    </row>
    <row r="672" spans="1:8" s="2" customFormat="1" ht="16.899999999999999" customHeight="1">
      <c r="A672" s="31"/>
      <c r="B672" s="32"/>
      <c r="C672" s="210" t="s">
        <v>545</v>
      </c>
      <c r="D672" s="210" t="s">
        <v>546</v>
      </c>
      <c r="E672" s="17" t="s">
        <v>359</v>
      </c>
      <c r="F672" s="211">
        <v>11</v>
      </c>
      <c r="G672" s="31"/>
      <c r="H672" s="32"/>
    </row>
    <row r="673" spans="1:8" s="2" customFormat="1" ht="16.899999999999999" customHeight="1">
      <c r="A673" s="31"/>
      <c r="B673" s="32"/>
      <c r="C673" s="206" t="s">
        <v>271</v>
      </c>
      <c r="D673" s="207" t="s">
        <v>271</v>
      </c>
      <c r="E673" s="208" t="s">
        <v>1</v>
      </c>
      <c r="F673" s="209">
        <v>2E-3</v>
      </c>
      <c r="G673" s="31"/>
      <c r="H673" s="32"/>
    </row>
    <row r="674" spans="1:8" s="2" customFormat="1" ht="16.899999999999999" customHeight="1">
      <c r="A674" s="31"/>
      <c r="B674" s="32"/>
      <c r="C674" s="210" t="s">
        <v>271</v>
      </c>
      <c r="D674" s="210" t="s">
        <v>549</v>
      </c>
      <c r="E674" s="17" t="s">
        <v>1</v>
      </c>
      <c r="F674" s="211">
        <v>2E-3</v>
      </c>
      <c r="G674" s="31"/>
      <c r="H674" s="32"/>
    </row>
    <row r="675" spans="1:8" s="2" customFormat="1" ht="16.899999999999999" customHeight="1">
      <c r="A675" s="31"/>
      <c r="B675" s="32"/>
      <c r="C675" s="212" t="s">
        <v>788</v>
      </c>
      <c r="D675" s="31"/>
      <c r="E675" s="31"/>
      <c r="F675" s="31"/>
      <c r="G675" s="31"/>
      <c r="H675" s="32"/>
    </row>
    <row r="676" spans="1:8" s="2" customFormat="1" ht="16.899999999999999" customHeight="1">
      <c r="A676" s="31"/>
      <c r="B676" s="32"/>
      <c r="C676" s="210" t="s">
        <v>374</v>
      </c>
      <c r="D676" s="210" t="s">
        <v>375</v>
      </c>
      <c r="E676" s="17" t="s">
        <v>367</v>
      </c>
      <c r="F676" s="211">
        <v>2E-3</v>
      </c>
      <c r="G676" s="31"/>
      <c r="H676" s="32"/>
    </row>
    <row r="677" spans="1:8" s="2" customFormat="1" ht="16.899999999999999" customHeight="1">
      <c r="A677" s="31"/>
      <c r="B677" s="32"/>
      <c r="C677" s="206" t="s">
        <v>283</v>
      </c>
      <c r="D677" s="207" t="s">
        <v>283</v>
      </c>
      <c r="E677" s="208" t="s">
        <v>1</v>
      </c>
      <c r="F677" s="209">
        <v>1.21</v>
      </c>
      <c r="G677" s="31"/>
      <c r="H677" s="32"/>
    </row>
    <row r="678" spans="1:8" s="2" customFormat="1" ht="16.899999999999999" customHeight="1">
      <c r="A678" s="31"/>
      <c r="B678" s="32"/>
      <c r="C678" s="210" t="s">
        <v>283</v>
      </c>
      <c r="D678" s="210" t="s">
        <v>553</v>
      </c>
      <c r="E678" s="17" t="s">
        <v>1</v>
      </c>
      <c r="F678" s="211">
        <v>1.21</v>
      </c>
      <c r="G678" s="31"/>
      <c r="H678" s="32"/>
    </row>
    <row r="679" spans="1:8" s="2" customFormat="1" ht="16.899999999999999" customHeight="1">
      <c r="A679" s="31"/>
      <c r="B679" s="32"/>
      <c r="C679" s="212" t="s">
        <v>788</v>
      </c>
      <c r="D679" s="31"/>
      <c r="E679" s="31"/>
      <c r="F679" s="31"/>
      <c r="G679" s="31"/>
      <c r="H679" s="32"/>
    </row>
    <row r="680" spans="1:8" s="2" customFormat="1" ht="16.899999999999999" customHeight="1">
      <c r="A680" s="31"/>
      <c r="B680" s="32"/>
      <c r="C680" s="210" t="s">
        <v>550</v>
      </c>
      <c r="D680" s="210" t="s">
        <v>551</v>
      </c>
      <c r="E680" s="17" t="s">
        <v>240</v>
      </c>
      <c r="F680" s="211">
        <v>1.21</v>
      </c>
      <c r="G680" s="31"/>
      <c r="H680" s="32"/>
    </row>
    <row r="681" spans="1:8" s="2" customFormat="1" ht="16.899999999999999" customHeight="1">
      <c r="A681" s="31"/>
      <c r="B681" s="32"/>
      <c r="C681" s="206" t="s">
        <v>298</v>
      </c>
      <c r="D681" s="207" t="s">
        <v>298</v>
      </c>
      <c r="E681" s="208" t="s">
        <v>1</v>
      </c>
      <c r="F681" s="209">
        <v>1.8109999999999999</v>
      </c>
      <c r="G681" s="31"/>
      <c r="H681" s="32"/>
    </row>
    <row r="682" spans="1:8" s="2" customFormat="1" ht="16.899999999999999" customHeight="1">
      <c r="A682" s="31"/>
      <c r="B682" s="32"/>
      <c r="C682" s="210" t="s">
        <v>298</v>
      </c>
      <c r="D682" s="210" t="s">
        <v>556</v>
      </c>
      <c r="E682" s="17" t="s">
        <v>1</v>
      </c>
      <c r="F682" s="211">
        <v>1.8109999999999999</v>
      </c>
      <c r="G682" s="31"/>
      <c r="H682" s="32"/>
    </row>
    <row r="683" spans="1:8" s="2" customFormat="1" ht="16.899999999999999" customHeight="1">
      <c r="A683" s="31"/>
      <c r="B683" s="32"/>
      <c r="C683" s="206" t="s">
        <v>383</v>
      </c>
      <c r="D683" s="207" t="s">
        <v>383</v>
      </c>
      <c r="E683" s="208" t="s">
        <v>1</v>
      </c>
      <c r="F683" s="209">
        <v>1.8109999999999999</v>
      </c>
      <c r="G683" s="31"/>
      <c r="H683" s="32"/>
    </row>
    <row r="684" spans="1:8" s="2" customFormat="1" ht="16.899999999999999" customHeight="1">
      <c r="A684" s="31"/>
      <c r="B684" s="32"/>
      <c r="C684" s="210" t="s">
        <v>383</v>
      </c>
      <c r="D684" s="210" t="s">
        <v>556</v>
      </c>
      <c r="E684" s="17" t="s">
        <v>1</v>
      </c>
      <c r="F684" s="211">
        <v>1.8109999999999999</v>
      </c>
      <c r="G684" s="31"/>
      <c r="H684" s="32"/>
    </row>
    <row r="685" spans="1:8" s="2" customFormat="1" ht="16.899999999999999" customHeight="1">
      <c r="A685" s="31"/>
      <c r="B685" s="32"/>
      <c r="C685" s="212" t="s">
        <v>788</v>
      </c>
      <c r="D685" s="31"/>
      <c r="E685" s="31"/>
      <c r="F685" s="31"/>
      <c r="G685" s="31"/>
      <c r="H685" s="32"/>
    </row>
    <row r="686" spans="1:8" s="2" customFormat="1" ht="16.899999999999999" customHeight="1">
      <c r="A686" s="31"/>
      <c r="B686" s="32"/>
      <c r="C686" s="210" t="s">
        <v>279</v>
      </c>
      <c r="D686" s="210" t="s">
        <v>280</v>
      </c>
      <c r="E686" s="17" t="s">
        <v>268</v>
      </c>
      <c r="F686" s="211">
        <v>1.8109999999999999</v>
      </c>
      <c r="G686" s="31"/>
      <c r="H686" s="32"/>
    </row>
    <row r="687" spans="1:8" s="2" customFormat="1" ht="16.899999999999999" customHeight="1">
      <c r="A687" s="31"/>
      <c r="B687" s="32"/>
      <c r="C687" s="206" t="s">
        <v>229</v>
      </c>
      <c r="D687" s="207" t="s">
        <v>229</v>
      </c>
      <c r="E687" s="208" t="s">
        <v>1</v>
      </c>
      <c r="F687" s="209">
        <v>1.8109999999999999</v>
      </c>
      <c r="G687" s="31"/>
      <c r="H687" s="32"/>
    </row>
    <row r="688" spans="1:8" s="2" customFormat="1" ht="16.899999999999999" customHeight="1">
      <c r="A688" s="31"/>
      <c r="B688" s="32"/>
      <c r="C688" s="210" t="s">
        <v>229</v>
      </c>
      <c r="D688" s="210" t="s">
        <v>559</v>
      </c>
      <c r="E688" s="17" t="s">
        <v>1</v>
      </c>
      <c r="F688" s="211">
        <v>1.8109999999999999</v>
      </c>
      <c r="G688" s="31"/>
      <c r="H688" s="32"/>
    </row>
    <row r="689" spans="1:8" s="2" customFormat="1" ht="16.899999999999999" customHeight="1">
      <c r="A689" s="31"/>
      <c r="B689" s="32"/>
      <c r="C689" s="206" t="s">
        <v>321</v>
      </c>
      <c r="D689" s="207" t="s">
        <v>321</v>
      </c>
      <c r="E689" s="208" t="s">
        <v>1</v>
      </c>
      <c r="F689" s="209">
        <v>1.8109999999999999</v>
      </c>
      <c r="G689" s="31"/>
      <c r="H689" s="32"/>
    </row>
    <row r="690" spans="1:8" s="2" customFormat="1" ht="16.899999999999999" customHeight="1">
      <c r="A690" s="31"/>
      <c r="B690" s="32"/>
      <c r="C690" s="210" t="s">
        <v>321</v>
      </c>
      <c r="D690" s="210" t="s">
        <v>322</v>
      </c>
      <c r="E690" s="17" t="s">
        <v>1</v>
      </c>
      <c r="F690" s="211">
        <v>1.8109999999999999</v>
      </c>
      <c r="G690" s="31"/>
      <c r="H690" s="32"/>
    </row>
    <row r="691" spans="1:8" s="2" customFormat="1" ht="16.899999999999999" customHeight="1">
      <c r="A691" s="31"/>
      <c r="B691" s="32"/>
      <c r="C691" s="206" t="s">
        <v>335</v>
      </c>
      <c r="D691" s="207" t="s">
        <v>335</v>
      </c>
      <c r="E691" s="208" t="s">
        <v>1</v>
      </c>
      <c r="F691" s="209">
        <v>1.8109999999999999</v>
      </c>
      <c r="G691" s="31"/>
      <c r="H691" s="32"/>
    </row>
    <row r="692" spans="1:8" s="2" customFormat="1" ht="16.899999999999999" customHeight="1">
      <c r="A692" s="31"/>
      <c r="B692" s="32"/>
      <c r="C692" s="210" t="s">
        <v>335</v>
      </c>
      <c r="D692" s="210" t="s">
        <v>336</v>
      </c>
      <c r="E692" s="17" t="s">
        <v>1</v>
      </c>
      <c r="F692" s="211">
        <v>1.8109999999999999</v>
      </c>
      <c r="G692" s="31"/>
      <c r="H692" s="32"/>
    </row>
    <row r="693" spans="1:8" s="2" customFormat="1" ht="16.899999999999999" customHeight="1">
      <c r="A693" s="31"/>
      <c r="B693" s="32"/>
      <c r="C693" s="206" t="s">
        <v>342</v>
      </c>
      <c r="D693" s="207" t="s">
        <v>342</v>
      </c>
      <c r="E693" s="208" t="s">
        <v>1</v>
      </c>
      <c r="F693" s="209">
        <v>0.54100000000000004</v>
      </c>
      <c r="G693" s="31"/>
      <c r="H693" s="32"/>
    </row>
    <row r="694" spans="1:8" s="2" customFormat="1" ht="16.899999999999999" customHeight="1">
      <c r="A694" s="31"/>
      <c r="B694" s="32"/>
      <c r="C694" s="210" t="s">
        <v>342</v>
      </c>
      <c r="D694" s="210" t="s">
        <v>565</v>
      </c>
      <c r="E694" s="17" t="s">
        <v>1</v>
      </c>
      <c r="F694" s="211">
        <v>0.54100000000000004</v>
      </c>
      <c r="G694" s="31"/>
      <c r="H694" s="32"/>
    </row>
    <row r="695" spans="1:8" s="2" customFormat="1" ht="16.899999999999999" customHeight="1">
      <c r="A695" s="31"/>
      <c r="B695" s="32"/>
      <c r="C695" s="206" t="s">
        <v>406</v>
      </c>
      <c r="D695" s="207" t="s">
        <v>406</v>
      </c>
      <c r="E695" s="208" t="s">
        <v>1</v>
      </c>
      <c r="F695" s="209">
        <v>1.8109999999999999</v>
      </c>
      <c r="G695" s="31"/>
      <c r="H695" s="32"/>
    </row>
    <row r="696" spans="1:8" s="2" customFormat="1" ht="16.899999999999999" customHeight="1">
      <c r="A696" s="31"/>
      <c r="B696" s="32"/>
      <c r="C696" s="210" t="s">
        <v>406</v>
      </c>
      <c r="D696" s="210" t="s">
        <v>407</v>
      </c>
      <c r="E696" s="17" t="s">
        <v>1</v>
      </c>
      <c r="F696" s="211">
        <v>1.8109999999999999</v>
      </c>
      <c r="G696" s="31"/>
      <c r="H696" s="32"/>
    </row>
    <row r="697" spans="1:8" s="2" customFormat="1" ht="16.899999999999999" customHeight="1">
      <c r="A697" s="31"/>
      <c r="B697" s="32"/>
      <c r="C697" s="206" t="s">
        <v>345</v>
      </c>
      <c r="D697" s="207" t="s">
        <v>345</v>
      </c>
      <c r="E697" s="208" t="s">
        <v>1</v>
      </c>
      <c r="F697" s="209">
        <v>0.54100000000000004</v>
      </c>
      <c r="G697" s="31"/>
      <c r="H697" s="32"/>
    </row>
    <row r="698" spans="1:8" s="2" customFormat="1" ht="16.899999999999999" customHeight="1">
      <c r="A698" s="31"/>
      <c r="B698" s="32"/>
      <c r="C698" s="210" t="s">
        <v>345</v>
      </c>
      <c r="D698" s="210" t="s">
        <v>568</v>
      </c>
      <c r="E698" s="17" t="s">
        <v>1</v>
      </c>
      <c r="F698" s="211">
        <v>0.54100000000000004</v>
      </c>
      <c r="G698" s="31"/>
      <c r="H698" s="32"/>
    </row>
    <row r="699" spans="1:8" s="2" customFormat="1" ht="16.899999999999999" customHeight="1">
      <c r="A699" s="31"/>
      <c r="B699" s="32"/>
      <c r="C699" s="206" t="s">
        <v>355</v>
      </c>
      <c r="D699" s="207" t="s">
        <v>355</v>
      </c>
      <c r="E699" s="208" t="s">
        <v>1</v>
      </c>
      <c r="F699" s="209">
        <v>13.6</v>
      </c>
      <c r="G699" s="31"/>
      <c r="H699" s="32"/>
    </row>
    <row r="700" spans="1:8" s="2" customFormat="1" ht="16.899999999999999" customHeight="1">
      <c r="A700" s="31"/>
      <c r="B700" s="32"/>
      <c r="C700" s="210" t="s">
        <v>355</v>
      </c>
      <c r="D700" s="210" t="s">
        <v>356</v>
      </c>
      <c r="E700" s="17" t="s">
        <v>1</v>
      </c>
      <c r="F700" s="211">
        <v>13.6</v>
      </c>
      <c r="G700" s="31"/>
      <c r="H700" s="32"/>
    </row>
    <row r="701" spans="1:8" s="2" customFormat="1" ht="16.899999999999999" customHeight="1">
      <c r="A701" s="31"/>
      <c r="B701" s="32"/>
      <c r="C701" s="206" t="s">
        <v>363</v>
      </c>
      <c r="D701" s="207" t="s">
        <v>363</v>
      </c>
      <c r="E701" s="208" t="s">
        <v>1</v>
      </c>
      <c r="F701" s="209">
        <v>13.6</v>
      </c>
      <c r="G701" s="31"/>
      <c r="H701" s="32"/>
    </row>
    <row r="702" spans="1:8" s="2" customFormat="1" ht="16.899999999999999" customHeight="1">
      <c r="A702" s="31"/>
      <c r="B702" s="32"/>
      <c r="C702" s="210" t="s">
        <v>363</v>
      </c>
      <c r="D702" s="210" t="s">
        <v>364</v>
      </c>
      <c r="E702" s="17" t="s">
        <v>1</v>
      </c>
      <c r="F702" s="211">
        <v>13.6</v>
      </c>
      <c r="G702" s="31"/>
      <c r="H702" s="32"/>
    </row>
    <row r="703" spans="1:8" s="2" customFormat="1" ht="16.899999999999999" customHeight="1">
      <c r="A703" s="31"/>
      <c r="B703" s="32"/>
      <c r="C703" s="206" t="s">
        <v>261</v>
      </c>
      <c r="D703" s="207" t="s">
        <v>261</v>
      </c>
      <c r="E703" s="208" t="s">
        <v>1</v>
      </c>
      <c r="F703" s="209">
        <v>11</v>
      </c>
      <c r="G703" s="31"/>
      <c r="H703" s="32"/>
    </row>
    <row r="704" spans="1:8" s="2" customFormat="1" ht="16.899999999999999" customHeight="1">
      <c r="A704" s="31"/>
      <c r="B704" s="32"/>
      <c r="C704" s="210" t="s">
        <v>261</v>
      </c>
      <c r="D704" s="210" t="s">
        <v>262</v>
      </c>
      <c r="E704" s="17" t="s">
        <v>1</v>
      </c>
      <c r="F704" s="211">
        <v>11</v>
      </c>
      <c r="G704" s="31"/>
      <c r="H704" s="32"/>
    </row>
    <row r="705" spans="1:8" s="2" customFormat="1" ht="16.899999999999999" customHeight="1">
      <c r="A705" s="31"/>
      <c r="B705" s="32"/>
      <c r="C705" s="206" t="s">
        <v>211</v>
      </c>
      <c r="D705" s="207" t="s">
        <v>211</v>
      </c>
      <c r="E705" s="208" t="s">
        <v>1</v>
      </c>
      <c r="F705" s="209">
        <v>2E-3</v>
      </c>
      <c r="G705" s="31"/>
      <c r="H705" s="32"/>
    </row>
    <row r="706" spans="1:8" s="2" customFormat="1" ht="16.899999999999999" customHeight="1">
      <c r="A706" s="31"/>
      <c r="B706" s="32"/>
      <c r="C706" s="210" t="s">
        <v>211</v>
      </c>
      <c r="D706" s="210" t="s">
        <v>373</v>
      </c>
      <c r="E706" s="17" t="s">
        <v>1</v>
      </c>
      <c r="F706" s="211">
        <v>2E-3</v>
      </c>
      <c r="G706" s="31"/>
      <c r="H706" s="32"/>
    </row>
    <row r="707" spans="1:8" s="2" customFormat="1" ht="16.899999999999999" customHeight="1">
      <c r="A707" s="31"/>
      <c r="B707" s="32"/>
      <c r="C707" s="206" t="s">
        <v>217</v>
      </c>
      <c r="D707" s="207" t="s">
        <v>217</v>
      </c>
      <c r="E707" s="208" t="s">
        <v>1</v>
      </c>
      <c r="F707" s="209">
        <v>1.21</v>
      </c>
      <c r="G707" s="31"/>
      <c r="H707" s="32"/>
    </row>
    <row r="708" spans="1:8" s="2" customFormat="1" ht="16.899999999999999" customHeight="1">
      <c r="A708" s="31"/>
      <c r="B708" s="32"/>
      <c r="C708" s="210" t="s">
        <v>217</v>
      </c>
      <c r="D708" s="210" t="s">
        <v>378</v>
      </c>
      <c r="E708" s="17" t="s">
        <v>1</v>
      </c>
      <c r="F708" s="211">
        <v>1.21</v>
      </c>
      <c r="G708" s="31"/>
      <c r="H708" s="32"/>
    </row>
    <row r="709" spans="1:8" s="2" customFormat="1" ht="16.899999999999999" customHeight="1">
      <c r="A709" s="31"/>
      <c r="B709" s="32"/>
      <c r="C709" s="206" t="s">
        <v>337</v>
      </c>
      <c r="D709" s="207" t="s">
        <v>337</v>
      </c>
      <c r="E709" s="208" t="s">
        <v>1</v>
      </c>
      <c r="F709" s="209">
        <v>1.8109999999999999</v>
      </c>
      <c r="G709" s="31"/>
      <c r="H709" s="32"/>
    </row>
    <row r="710" spans="1:8" s="2" customFormat="1" ht="16.899999999999999" customHeight="1">
      <c r="A710" s="31"/>
      <c r="B710" s="32"/>
      <c r="C710" s="210" t="s">
        <v>337</v>
      </c>
      <c r="D710" s="210" t="s">
        <v>557</v>
      </c>
      <c r="E710" s="17" t="s">
        <v>1</v>
      </c>
      <c r="F710" s="211">
        <v>1.8109999999999999</v>
      </c>
      <c r="G710" s="31"/>
      <c r="H710" s="32"/>
    </row>
    <row r="711" spans="1:8" s="2" customFormat="1" ht="16.899999999999999" customHeight="1">
      <c r="A711" s="31"/>
      <c r="B711" s="32"/>
      <c r="C711" s="206" t="s">
        <v>793</v>
      </c>
      <c r="D711" s="207" t="s">
        <v>793</v>
      </c>
      <c r="E711" s="208" t="s">
        <v>1</v>
      </c>
      <c r="F711" s="209">
        <v>0</v>
      </c>
      <c r="G711" s="31"/>
      <c r="H711" s="32"/>
    </row>
    <row r="712" spans="1:8" s="2" customFormat="1" ht="16.899999999999999" customHeight="1">
      <c r="A712" s="31"/>
      <c r="B712" s="32"/>
      <c r="C712" s="210" t="s">
        <v>793</v>
      </c>
      <c r="D712" s="210" t="s">
        <v>794</v>
      </c>
      <c r="E712" s="17" t="s">
        <v>1</v>
      </c>
      <c r="F712" s="211">
        <v>0</v>
      </c>
      <c r="G712" s="31"/>
      <c r="H712" s="32"/>
    </row>
    <row r="713" spans="1:8" s="2" customFormat="1" ht="26.45" customHeight="1">
      <c r="A713" s="31"/>
      <c r="B713" s="32"/>
      <c r="C713" s="205" t="s">
        <v>795</v>
      </c>
      <c r="D713" s="205" t="s">
        <v>114</v>
      </c>
      <c r="E713" s="31"/>
      <c r="F713" s="31"/>
      <c r="G713" s="31"/>
      <c r="H713" s="32"/>
    </row>
    <row r="714" spans="1:8" s="2" customFormat="1" ht="16.899999999999999" customHeight="1">
      <c r="A714" s="31"/>
      <c r="B714" s="32"/>
      <c r="C714" s="206" t="s">
        <v>244</v>
      </c>
      <c r="D714" s="207" t="s">
        <v>244</v>
      </c>
      <c r="E714" s="208" t="s">
        <v>1</v>
      </c>
      <c r="F714" s="209">
        <v>7.2</v>
      </c>
      <c r="G714" s="31"/>
      <c r="H714" s="32"/>
    </row>
    <row r="715" spans="1:8" s="2" customFormat="1" ht="16.899999999999999" customHeight="1">
      <c r="A715" s="31"/>
      <c r="B715" s="32"/>
      <c r="C715" s="210" t="s">
        <v>244</v>
      </c>
      <c r="D715" s="210" t="s">
        <v>580</v>
      </c>
      <c r="E715" s="17" t="s">
        <v>1</v>
      </c>
      <c r="F715" s="211">
        <v>7.2</v>
      </c>
      <c r="G715" s="31"/>
      <c r="H715" s="32"/>
    </row>
    <row r="716" spans="1:8" s="2" customFormat="1" ht="16.899999999999999" customHeight="1">
      <c r="A716" s="31"/>
      <c r="B716" s="32"/>
      <c r="C716" s="212" t="s">
        <v>788</v>
      </c>
      <c r="D716" s="31"/>
      <c r="E716" s="31"/>
      <c r="F716" s="31"/>
      <c r="G716" s="31"/>
      <c r="H716" s="32"/>
    </row>
    <row r="717" spans="1:8" s="2" customFormat="1" ht="16.899999999999999" customHeight="1">
      <c r="A717" s="31"/>
      <c r="B717" s="32"/>
      <c r="C717" s="210" t="s">
        <v>238</v>
      </c>
      <c r="D717" s="210" t="s">
        <v>239</v>
      </c>
      <c r="E717" s="17" t="s">
        <v>240</v>
      </c>
      <c r="F717" s="211">
        <v>7.2</v>
      </c>
      <c r="G717" s="31"/>
      <c r="H717" s="32"/>
    </row>
    <row r="718" spans="1:8" s="2" customFormat="1" ht="16.899999999999999" customHeight="1">
      <c r="A718" s="31"/>
      <c r="B718" s="32"/>
      <c r="C718" s="206" t="s">
        <v>311</v>
      </c>
      <c r="D718" s="207" t="s">
        <v>311</v>
      </c>
      <c r="E718" s="208" t="s">
        <v>1</v>
      </c>
      <c r="F718" s="209">
        <v>4.9400000000000004</v>
      </c>
      <c r="G718" s="31"/>
      <c r="H718" s="32"/>
    </row>
    <row r="719" spans="1:8" s="2" customFormat="1" ht="16.899999999999999" customHeight="1">
      <c r="A719" s="31"/>
      <c r="B719" s="32"/>
      <c r="C719" s="210" t="s">
        <v>311</v>
      </c>
      <c r="D719" s="210" t="s">
        <v>603</v>
      </c>
      <c r="E719" s="17" t="s">
        <v>1</v>
      </c>
      <c r="F719" s="211">
        <v>4.9400000000000004</v>
      </c>
      <c r="G719" s="31"/>
      <c r="H719" s="32"/>
    </row>
    <row r="720" spans="1:8" s="2" customFormat="1" ht="16.899999999999999" customHeight="1">
      <c r="A720" s="31"/>
      <c r="B720" s="32"/>
      <c r="C720" s="212" t="s">
        <v>788</v>
      </c>
      <c r="D720" s="31"/>
      <c r="E720" s="31"/>
      <c r="F720" s="31"/>
      <c r="G720" s="31"/>
      <c r="H720" s="32"/>
    </row>
    <row r="721" spans="1:8" s="2" customFormat="1" ht="16.899999999999999" customHeight="1">
      <c r="A721" s="31"/>
      <c r="B721" s="32"/>
      <c r="C721" s="210" t="s">
        <v>316</v>
      </c>
      <c r="D721" s="210" t="s">
        <v>317</v>
      </c>
      <c r="E721" s="17" t="s">
        <v>304</v>
      </c>
      <c r="F721" s="211">
        <v>4.9400000000000004</v>
      </c>
      <c r="G721" s="31"/>
      <c r="H721" s="32"/>
    </row>
    <row r="722" spans="1:8" s="2" customFormat="1" ht="16.899999999999999" customHeight="1">
      <c r="A722" s="31"/>
      <c r="B722" s="32"/>
      <c r="C722" s="206" t="s">
        <v>319</v>
      </c>
      <c r="D722" s="207" t="s">
        <v>319</v>
      </c>
      <c r="E722" s="208" t="s">
        <v>1</v>
      </c>
      <c r="F722" s="209">
        <v>3.403</v>
      </c>
      <c r="G722" s="31"/>
      <c r="H722" s="32"/>
    </row>
    <row r="723" spans="1:8" s="2" customFormat="1" ht="16.899999999999999" customHeight="1">
      <c r="A723" s="31"/>
      <c r="B723" s="32"/>
      <c r="C723" s="210" t="s">
        <v>319</v>
      </c>
      <c r="D723" s="210" t="s">
        <v>588</v>
      </c>
      <c r="E723" s="17" t="s">
        <v>1</v>
      </c>
      <c r="F723" s="211">
        <v>3.403</v>
      </c>
      <c r="G723" s="31"/>
      <c r="H723" s="32"/>
    </row>
    <row r="724" spans="1:8" s="2" customFormat="1" ht="16.899999999999999" customHeight="1">
      <c r="A724" s="31"/>
      <c r="B724" s="32"/>
      <c r="C724" s="212" t="s">
        <v>788</v>
      </c>
      <c r="D724" s="31"/>
      <c r="E724" s="31"/>
      <c r="F724" s="31"/>
      <c r="G724" s="31"/>
      <c r="H724" s="32"/>
    </row>
    <row r="725" spans="1:8" s="2" customFormat="1" ht="16.899999999999999" customHeight="1">
      <c r="A725" s="31"/>
      <c r="B725" s="32"/>
      <c r="C725" s="210" t="s">
        <v>324</v>
      </c>
      <c r="D725" s="210" t="s">
        <v>325</v>
      </c>
      <c r="E725" s="17" t="s">
        <v>268</v>
      </c>
      <c r="F725" s="211">
        <v>16.55</v>
      </c>
      <c r="G725" s="31"/>
      <c r="H725" s="32"/>
    </row>
    <row r="726" spans="1:8" s="2" customFormat="1" ht="16.899999999999999" customHeight="1">
      <c r="A726" s="31"/>
      <c r="B726" s="32"/>
      <c r="C726" s="206" t="s">
        <v>328</v>
      </c>
      <c r="D726" s="207" t="s">
        <v>328</v>
      </c>
      <c r="E726" s="208" t="s">
        <v>1</v>
      </c>
      <c r="F726" s="209">
        <v>4.9400000000000004</v>
      </c>
      <c r="G726" s="31"/>
      <c r="H726" s="32"/>
    </row>
    <row r="727" spans="1:8" s="2" customFormat="1" ht="16.899999999999999" customHeight="1">
      <c r="A727" s="31"/>
      <c r="B727" s="32"/>
      <c r="C727" s="210" t="s">
        <v>328</v>
      </c>
      <c r="D727" s="210" t="s">
        <v>603</v>
      </c>
      <c r="E727" s="17" t="s">
        <v>1</v>
      </c>
      <c r="F727" s="211">
        <v>4.9400000000000004</v>
      </c>
      <c r="G727" s="31"/>
      <c r="H727" s="32"/>
    </row>
    <row r="728" spans="1:8" s="2" customFormat="1" ht="16.899999999999999" customHeight="1">
      <c r="A728" s="31"/>
      <c r="B728" s="32"/>
      <c r="C728" s="212" t="s">
        <v>788</v>
      </c>
      <c r="D728" s="31"/>
      <c r="E728" s="31"/>
      <c r="F728" s="31"/>
      <c r="G728" s="31"/>
      <c r="H728" s="32"/>
    </row>
    <row r="729" spans="1:8" s="2" customFormat="1" ht="16.899999999999999" customHeight="1">
      <c r="A729" s="31"/>
      <c r="B729" s="32"/>
      <c r="C729" s="210" t="s">
        <v>332</v>
      </c>
      <c r="D729" s="210" t="s">
        <v>317</v>
      </c>
      <c r="E729" s="17" t="s">
        <v>304</v>
      </c>
      <c r="F729" s="211">
        <v>4.9400000000000004</v>
      </c>
      <c r="G729" s="31"/>
      <c r="H729" s="32"/>
    </row>
    <row r="730" spans="1:8" s="2" customFormat="1" ht="16.899999999999999" customHeight="1">
      <c r="A730" s="31"/>
      <c r="B730" s="32"/>
      <c r="C730" s="206" t="s">
        <v>353</v>
      </c>
      <c r="D730" s="207" t="s">
        <v>353</v>
      </c>
      <c r="E730" s="208" t="s">
        <v>1</v>
      </c>
      <c r="F730" s="209">
        <v>17.600000000000001</v>
      </c>
      <c r="G730" s="31"/>
      <c r="H730" s="32"/>
    </row>
    <row r="731" spans="1:8" s="2" customFormat="1" ht="16.899999999999999" customHeight="1">
      <c r="A731" s="31"/>
      <c r="B731" s="32"/>
      <c r="C731" s="210" t="s">
        <v>353</v>
      </c>
      <c r="D731" s="210" t="s">
        <v>585</v>
      </c>
      <c r="E731" s="17" t="s">
        <v>1</v>
      </c>
      <c r="F731" s="211">
        <v>17.600000000000001</v>
      </c>
      <c r="G731" s="31"/>
      <c r="H731" s="32"/>
    </row>
    <row r="732" spans="1:8" s="2" customFormat="1" ht="16.899999999999999" customHeight="1">
      <c r="A732" s="31"/>
      <c r="B732" s="32"/>
      <c r="C732" s="212" t="s">
        <v>788</v>
      </c>
      <c r="D732" s="31"/>
      <c r="E732" s="31"/>
      <c r="F732" s="31"/>
      <c r="G732" s="31"/>
      <c r="H732" s="32"/>
    </row>
    <row r="733" spans="1:8" s="2" customFormat="1" ht="16.899999999999999" customHeight="1">
      <c r="A733" s="31"/>
      <c r="B733" s="32"/>
      <c r="C733" s="210" t="s">
        <v>581</v>
      </c>
      <c r="D733" s="210" t="s">
        <v>582</v>
      </c>
      <c r="E733" s="17" t="s">
        <v>240</v>
      </c>
      <c r="F733" s="211">
        <v>17.600000000000001</v>
      </c>
      <c r="G733" s="31"/>
      <c r="H733" s="32"/>
    </row>
    <row r="734" spans="1:8" s="2" customFormat="1" ht="16.899999999999999" customHeight="1">
      <c r="A734" s="31"/>
      <c r="B734" s="32"/>
      <c r="C734" s="206" t="s">
        <v>259</v>
      </c>
      <c r="D734" s="207" t="s">
        <v>259</v>
      </c>
      <c r="E734" s="208" t="s">
        <v>1</v>
      </c>
      <c r="F734" s="209">
        <v>3.403</v>
      </c>
      <c r="G734" s="31"/>
      <c r="H734" s="32"/>
    </row>
    <row r="735" spans="1:8" s="2" customFormat="1" ht="16.899999999999999" customHeight="1">
      <c r="A735" s="31"/>
      <c r="B735" s="32"/>
      <c r="C735" s="210" t="s">
        <v>259</v>
      </c>
      <c r="D735" s="210" t="s">
        <v>588</v>
      </c>
      <c r="E735" s="17" t="s">
        <v>1</v>
      </c>
      <c r="F735" s="211">
        <v>3.403</v>
      </c>
      <c r="G735" s="31"/>
      <c r="H735" s="32"/>
    </row>
    <row r="736" spans="1:8" s="2" customFormat="1" ht="16.899999999999999" customHeight="1">
      <c r="A736" s="31"/>
      <c r="B736" s="32"/>
      <c r="C736" s="212" t="s">
        <v>788</v>
      </c>
      <c r="D736" s="31"/>
      <c r="E736" s="31"/>
      <c r="F736" s="31"/>
      <c r="G736" s="31"/>
      <c r="H736" s="32"/>
    </row>
    <row r="737" spans="1:8" s="2" customFormat="1" ht="16.899999999999999" customHeight="1">
      <c r="A737" s="31"/>
      <c r="B737" s="32"/>
      <c r="C737" s="210" t="s">
        <v>266</v>
      </c>
      <c r="D737" s="210" t="s">
        <v>267</v>
      </c>
      <c r="E737" s="17" t="s">
        <v>268</v>
      </c>
      <c r="F737" s="211">
        <v>20.18</v>
      </c>
      <c r="G737" s="31"/>
      <c r="H737" s="32"/>
    </row>
    <row r="738" spans="1:8" s="2" customFormat="1" ht="16.899999999999999" customHeight="1">
      <c r="A738" s="31"/>
      <c r="B738" s="32"/>
      <c r="C738" s="206" t="s">
        <v>271</v>
      </c>
      <c r="D738" s="207" t="s">
        <v>271</v>
      </c>
      <c r="E738" s="208" t="s">
        <v>1</v>
      </c>
      <c r="F738" s="209">
        <v>3.403</v>
      </c>
      <c r="G738" s="31"/>
      <c r="H738" s="32"/>
    </row>
    <row r="739" spans="1:8" s="2" customFormat="1" ht="16.899999999999999" customHeight="1">
      <c r="A739" s="31"/>
      <c r="B739" s="32"/>
      <c r="C739" s="210" t="s">
        <v>271</v>
      </c>
      <c r="D739" s="210" t="s">
        <v>588</v>
      </c>
      <c r="E739" s="17" t="s">
        <v>1</v>
      </c>
      <c r="F739" s="211">
        <v>3.403</v>
      </c>
      <c r="G739" s="31"/>
      <c r="H739" s="32"/>
    </row>
    <row r="740" spans="1:8" s="2" customFormat="1" ht="16.899999999999999" customHeight="1">
      <c r="A740" s="31"/>
      <c r="B740" s="32"/>
      <c r="C740" s="212" t="s">
        <v>788</v>
      </c>
      <c r="D740" s="31"/>
      <c r="E740" s="31"/>
      <c r="F740" s="31"/>
      <c r="G740" s="31"/>
      <c r="H740" s="32"/>
    </row>
    <row r="741" spans="1:8" s="2" customFormat="1" ht="16.899999999999999" customHeight="1">
      <c r="A741" s="31"/>
      <c r="B741" s="32"/>
      <c r="C741" s="210" t="s">
        <v>279</v>
      </c>
      <c r="D741" s="210" t="s">
        <v>280</v>
      </c>
      <c r="E741" s="17" t="s">
        <v>268</v>
      </c>
      <c r="F741" s="211">
        <v>20.18</v>
      </c>
      <c r="G741" s="31"/>
      <c r="H741" s="32"/>
    </row>
    <row r="742" spans="1:8" s="2" customFormat="1" ht="16.899999999999999" customHeight="1">
      <c r="A742" s="31"/>
      <c r="B742" s="32"/>
      <c r="C742" s="206" t="s">
        <v>283</v>
      </c>
      <c r="D742" s="207" t="s">
        <v>283</v>
      </c>
      <c r="E742" s="208" t="s">
        <v>1</v>
      </c>
      <c r="F742" s="209">
        <v>3.403</v>
      </c>
      <c r="G742" s="31"/>
      <c r="H742" s="32"/>
    </row>
    <row r="743" spans="1:8" s="2" customFormat="1" ht="16.899999999999999" customHeight="1">
      <c r="A743" s="31"/>
      <c r="B743" s="32"/>
      <c r="C743" s="210" t="s">
        <v>283</v>
      </c>
      <c r="D743" s="210" t="s">
        <v>588</v>
      </c>
      <c r="E743" s="17" t="s">
        <v>1</v>
      </c>
      <c r="F743" s="211">
        <v>3.403</v>
      </c>
      <c r="G743" s="31"/>
      <c r="H743" s="32"/>
    </row>
    <row r="744" spans="1:8" s="2" customFormat="1" ht="16.899999999999999" customHeight="1">
      <c r="A744" s="31"/>
      <c r="B744" s="32"/>
      <c r="C744" s="212" t="s">
        <v>788</v>
      </c>
      <c r="D744" s="31"/>
      <c r="E744" s="31"/>
      <c r="F744" s="31"/>
      <c r="G744" s="31"/>
      <c r="H744" s="32"/>
    </row>
    <row r="745" spans="1:8" s="2" customFormat="1" ht="16.899999999999999" customHeight="1">
      <c r="A745" s="31"/>
      <c r="B745" s="32"/>
      <c r="C745" s="210" t="s">
        <v>287</v>
      </c>
      <c r="D745" s="210" t="s">
        <v>288</v>
      </c>
      <c r="E745" s="17" t="s">
        <v>268</v>
      </c>
      <c r="F745" s="211">
        <v>20.18</v>
      </c>
      <c r="G745" s="31"/>
      <c r="H745" s="32"/>
    </row>
    <row r="746" spans="1:8" s="2" customFormat="1" ht="16.899999999999999" customHeight="1">
      <c r="A746" s="31"/>
      <c r="B746" s="32"/>
      <c r="C746" s="206" t="s">
        <v>291</v>
      </c>
      <c r="D746" s="207" t="s">
        <v>291</v>
      </c>
      <c r="E746" s="208" t="s">
        <v>1</v>
      </c>
      <c r="F746" s="209">
        <v>3.403</v>
      </c>
      <c r="G746" s="31"/>
      <c r="H746" s="32"/>
    </row>
    <row r="747" spans="1:8" s="2" customFormat="1" ht="16.899999999999999" customHeight="1">
      <c r="A747" s="31"/>
      <c r="B747" s="32"/>
      <c r="C747" s="210" t="s">
        <v>291</v>
      </c>
      <c r="D747" s="210" t="s">
        <v>588</v>
      </c>
      <c r="E747" s="17" t="s">
        <v>1</v>
      </c>
      <c r="F747" s="211">
        <v>3.403</v>
      </c>
      <c r="G747" s="31"/>
      <c r="H747" s="32"/>
    </row>
    <row r="748" spans="1:8" s="2" customFormat="1" ht="16.899999999999999" customHeight="1">
      <c r="A748" s="31"/>
      <c r="B748" s="32"/>
      <c r="C748" s="212" t="s">
        <v>788</v>
      </c>
      <c r="D748" s="31"/>
      <c r="E748" s="31"/>
      <c r="F748" s="31"/>
      <c r="G748" s="31"/>
      <c r="H748" s="32"/>
    </row>
    <row r="749" spans="1:8" s="2" customFormat="1" ht="16.899999999999999" customHeight="1">
      <c r="A749" s="31"/>
      <c r="B749" s="32"/>
      <c r="C749" s="210" t="s">
        <v>294</v>
      </c>
      <c r="D749" s="210" t="s">
        <v>295</v>
      </c>
      <c r="E749" s="17" t="s">
        <v>268</v>
      </c>
      <c r="F749" s="211">
        <v>20.18</v>
      </c>
      <c r="G749" s="31"/>
      <c r="H749" s="32"/>
    </row>
    <row r="750" spans="1:8" s="2" customFormat="1" ht="16.899999999999999" customHeight="1">
      <c r="A750" s="31"/>
      <c r="B750" s="32"/>
      <c r="C750" s="206" t="s">
        <v>383</v>
      </c>
      <c r="D750" s="207" t="s">
        <v>383</v>
      </c>
      <c r="E750" s="208" t="s">
        <v>1</v>
      </c>
      <c r="F750" s="209">
        <v>3.403</v>
      </c>
      <c r="G750" s="31"/>
      <c r="H750" s="32"/>
    </row>
    <row r="751" spans="1:8" s="2" customFormat="1" ht="16.899999999999999" customHeight="1">
      <c r="A751" s="31"/>
      <c r="B751" s="32"/>
      <c r="C751" s="210" t="s">
        <v>383</v>
      </c>
      <c r="D751" s="210" t="s">
        <v>588</v>
      </c>
      <c r="E751" s="17" t="s">
        <v>1</v>
      </c>
      <c r="F751" s="211">
        <v>3.403</v>
      </c>
      <c r="G751" s="31"/>
      <c r="H751" s="32"/>
    </row>
    <row r="752" spans="1:8" s="2" customFormat="1" ht="16.899999999999999" customHeight="1">
      <c r="A752" s="31"/>
      <c r="B752" s="32"/>
      <c r="C752" s="212" t="s">
        <v>788</v>
      </c>
      <c r="D752" s="31"/>
      <c r="E752" s="31"/>
      <c r="F752" s="31"/>
      <c r="G752" s="31"/>
      <c r="H752" s="32"/>
    </row>
    <row r="753" spans="1:8" s="2" customFormat="1" ht="16.899999999999999" customHeight="1">
      <c r="A753" s="31"/>
      <c r="B753" s="32"/>
      <c r="C753" s="210" t="s">
        <v>307</v>
      </c>
      <c r="D753" s="210" t="s">
        <v>308</v>
      </c>
      <c r="E753" s="17" t="s">
        <v>268</v>
      </c>
      <c r="F753" s="211">
        <v>16.55</v>
      </c>
      <c r="G753" s="31"/>
      <c r="H753" s="32"/>
    </row>
    <row r="754" spans="1:8" s="2" customFormat="1" ht="16.899999999999999" customHeight="1">
      <c r="A754" s="31"/>
      <c r="B754" s="32"/>
      <c r="C754" s="206" t="s">
        <v>246</v>
      </c>
      <c r="D754" s="207" t="s">
        <v>246</v>
      </c>
      <c r="E754" s="208" t="s">
        <v>1</v>
      </c>
      <c r="F754" s="209">
        <v>7.2</v>
      </c>
      <c r="G754" s="31"/>
      <c r="H754" s="32"/>
    </row>
    <row r="755" spans="1:8" s="2" customFormat="1" ht="16.899999999999999" customHeight="1">
      <c r="A755" s="31"/>
      <c r="B755" s="32"/>
      <c r="C755" s="210" t="s">
        <v>246</v>
      </c>
      <c r="D755" s="210" t="s">
        <v>247</v>
      </c>
      <c r="E755" s="17" t="s">
        <v>1</v>
      </c>
      <c r="F755" s="211">
        <v>7.2</v>
      </c>
      <c r="G755" s="31"/>
      <c r="H755" s="32"/>
    </row>
    <row r="756" spans="1:8" s="2" customFormat="1" ht="16.899999999999999" customHeight="1">
      <c r="A756" s="31"/>
      <c r="B756" s="32"/>
      <c r="C756" s="206" t="s">
        <v>229</v>
      </c>
      <c r="D756" s="207" t="s">
        <v>229</v>
      </c>
      <c r="E756" s="208" t="s">
        <v>1</v>
      </c>
      <c r="F756" s="209">
        <v>4.9400000000000004</v>
      </c>
      <c r="G756" s="31"/>
      <c r="H756" s="32"/>
    </row>
    <row r="757" spans="1:8" s="2" customFormat="1" ht="16.899999999999999" customHeight="1">
      <c r="A757" s="31"/>
      <c r="B757" s="32"/>
      <c r="C757" s="210" t="s">
        <v>229</v>
      </c>
      <c r="D757" s="210" t="s">
        <v>559</v>
      </c>
      <c r="E757" s="17" t="s">
        <v>1</v>
      </c>
      <c r="F757" s="211">
        <v>4.9400000000000004</v>
      </c>
      <c r="G757" s="31"/>
      <c r="H757" s="32"/>
    </row>
    <row r="758" spans="1:8" s="2" customFormat="1" ht="16.899999999999999" customHeight="1">
      <c r="A758" s="31"/>
      <c r="B758" s="32"/>
      <c r="C758" s="206" t="s">
        <v>321</v>
      </c>
      <c r="D758" s="207" t="s">
        <v>321</v>
      </c>
      <c r="E758" s="208" t="s">
        <v>1</v>
      </c>
      <c r="F758" s="209">
        <v>9.5169999999999995</v>
      </c>
      <c r="G758" s="31"/>
      <c r="H758" s="32"/>
    </row>
    <row r="759" spans="1:8" s="2" customFormat="1" ht="16.899999999999999" customHeight="1">
      <c r="A759" s="31"/>
      <c r="B759" s="32"/>
      <c r="C759" s="210" t="s">
        <v>321</v>
      </c>
      <c r="D759" s="210" t="s">
        <v>589</v>
      </c>
      <c r="E759" s="17" t="s">
        <v>1</v>
      </c>
      <c r="F759" s="211">
        <v>9.5169999999999995</v>
      </c>
      <c r="G759" s="31"/>
      <c r="H759" s="32"/>
    </row>
    <row r="760" spans="1:8" s="2" customFormat="1" ht="16.899999999999999" customHeight="1">
      <c r="A760" s="31"/>
      <c r="B760" s="32"/>
      <c r="C760" s="212" t="s">
        <v>788</v>
      </c>
      <c r="D760" s="31"/>
      <c r="E760" s="31"/>
      <c r="F760" s="31"/>
      <c r="G760" s="31"/>
      <c r="H760" s="32"/>
    </row>
    <row r="761" spans="1:8" s="2" customFormat="1" ht="16.899999999999999" customHeight="1">
      <c r="A761" s="31"/>
      <c r="B761" s="32"/>
      <c r="C761" s="210" t="s">
        <v>324</v>
      </c>
      <c r="D761" s="210" t="s">
        <v>325</v>
      </c>
      <c r="E761" s="17" t="s">
        <v>268</v>
      </c>
      <c r="F761" s="211">
        <v>16.55</v>
      </c>
      <c r="G761" s="31"/>
      <c r="H761" s="32"/>
    </row>
    <row r="762" spans="1:8" s="2" customFormat="1" ht="16.899999999999999" customHeight="1">
      <c r="A762" s="31"/>
      <c r="B762" s="32"/>
      <c r="C762" s="206" t="s">
        <v>233</v>
      </c>
      <c r="D762" s="207" t="s">
        <v>233</v>
      </c>
      <c r="E762" s="208" t="s">
        <v>1</v>
      </c>
      <c r="F762" s="209">
        <v>4.9400000000000004</v>
      </c>
      <c r="G762" s="31"/>
      <c r="H762" s="32"/>
    </row>
    <row r="763" spans="1:8" s="2" customFormat="1" ht="16.899999999999999" customHeight="1">
      <c r="A763" s="31"/>
      <c r="B763" s="32"/>
      <c r="C763" s="210" t="s">
        <v>233</v>
      </c>
      <c r="D763" s="210" t="s">
        <v>606</v>
      </c>
      <c r="E763" s="17" t="s">
        <v>1</v>
      </c>
      <c r="F763" s="211">
        <v>4.9400000000000004</v>
      </c>
      <c r="G763" s="31"/>
      <c r="H763" s="32"/>
    </row>
    <row r="764" spans="1:8" s="2" customFormat="1" ht="16.899999999999999" customHeight="1">
      <c r="A764" s="31"/>
      <c r="B764" s="32"/>
      <c r="C764" s="206" t="s">
        <v>355</v>
      </c>
      <c r="D764" s="207" t="s">
        <v>355</v>
      </c>
      <c r="E764" s="208" t="s">
        <v>1</v>
      </c>
      <c r="F764" s="209">
        <v>17.600000000000001</v>
      </c>
      <c r="G764" s="31"/>
      <c r="H764" s="32"/>
    </row>
    <row r="765" spans="1:8" s="2" customFormat="1" ht="16.899999999999999" customHeight="1">
      <c r="A765" s="31"/>
      <c r="B765" s="32"/>
      <c r="C765" s="210" t="s">
        <v>355</v>
      </c>
      <c r="D765" s="210" t="s">
        <v>356</v>
      </c>
      <c r="E765" s="17" t="s">
        <v>1</v>
      </c>
      <c r="F765" s="211">
        <v>17.600000000000001</v>
      </c>
      <c r="G765" s="31"/>
      <c r="H765" s="32"/>
    </row>
    <row r="766" spans="1:8" s="2" customFormat="1" ht="16.899999999999999" customHeight="1">
      <c r="A766" s="31"/>
      <c r="B766" s="32"/>
      <c r="C766" s="206" t="s">
        <v>261</v>
      </c>
      <c r="D766" s="207" t="s">
        <v>261</v>
      </c>
      <c r="E766" s="208" t="s">
        <v>1</v>
      </c>
      <c r="F766" s="209">
        <v>9.5169999999999995</v>
      </c>
      <c r="G766" s="31"/>
      <c r="H766" s="32"/>
    </row>
    <row r="767" spans="1:8" s="2" customFormat="1" ht="16.899999999999999" customHeight="1">
      <c r="A767" s="31"/>
      <c r="B767" s="32"/>
      <c r="C767" s="210" t="s">
        <v>261</v>
      </c>
      <c r="D767" s="210" t="s">
        <v>589</v>
      </c>
      <c r="E767" s="17" t="s">
        <v>1</v>
      </c>
      <c r="F767" s="211">
        <v>9.5169999999999995</v>
      </c>
      <c r="G767" s="31"/>
      <c r="H767" s="32"/>
    </row>
    <row r="768" spans="1:8" s="2" customFormat="1" ht="16.899999999999999" customHeight="1">
      <c r="A768" s="31"/>
      <c r="B768" s="32"/>
      <c r="C768" s="212" t="s">
        <v>788</v>
      </c>
      <c r="D768" s="31"/>
      <c r="E768" s="31"/>
      <c r="F768" s="31"/>
      <c r="G768" s="31"/>
      <c r="H768" s="32"/>
    </row>
    <row r="769" spans="1:8" s="2" customFormat="1" ht="16.899999999999999" customHeight="1">
      <c r="A769" s="31"/>
      <c r="B769" s="32"/>
      <c r="C769" s="210" t="s">
        <v>266</v>
      </c>
      <c r="D769" s="210" t="s">
        <v>267</v>
      </c>
      <c r="E769" s="17" t="s">
        <v>268</v>
      </c>
      <c r="F769" s="211">
        <v>20.18</v>
      </c>
      <c r="G769" s="31"/>
      <c r="H769" s="32"/>
    </row>
    <row r="770" spans="1:8" s="2" customFormat="1" ht="16.899999999999999" customHeight="1">
      <c r="A770" s="31"/>
      <c r="B770" s="32"/>
      <c r="C770" s="206" t="s">
        <v>211</v>
      </c>
      <c r="D770" s="207" t="s">
        <v>211</v>
      </c>
      <c r="E770" s="208" t="s">
        <v>1</v>
      </c>
      <c r="F770" s="209">
        <v>9.5169999999999995</v>
      </c>
      <c r="G770" s="31"/>
      <c r="H770" s="32"/>
    </row>
    <row r="771" spans="1:8" s="2" customFormat="1" ht="16.899999999999999" customHeight="1">
      <c r="A771" s="31"/>
      <c r="B771" s="32"/>
      <c r="C771" s="210" t="s">
        <v>211</v>
      </c>
      <c r="D771" s="210" t="s">
        <v>589</v>
      </c>
      <c r="E771" s="17" t="s">
        <v>1</v>
      </c>
      <c r="F771" s="211">
        <v>9.5169999999999995</v>
      </c>
      <c r="G771" s="31"/>
      <c r="H771" s="32"/>
    </row>
    <row r="772" spans="1:8" s="2" customFormat="1" ht="16.899999999999999" customHeight="1">
      <c r="A772" s="31"/>
      <c r="B772" s="32"/>
      <c r="C772" s="212" t="s">
        <v>788</v>
      </c>
      <c r="D772" s="31"/>
      <c r="E772" s="31"/>
      <c r="F772" s="31"/>
      <c r="G772" s="31"/>
      <c r="H772" s="32"/>
    </row>
    <row r="773" spans="1:8" s="2" customFormat="1" ht="16.899999999999999" customHeight="1">
      <c r="A773" s="31"/>
      <c r="B773" s="32"/>
      <c r="C773" s="210" t="s">
        <v>279</v>
      </c>
      <c r="D773" s="210" t="s">
        <v>280</v>
      </c>
      <c r="E773" s="17" t="s">
        <v>268</v>
      </c>
      <c r="F773" s="211">
        <v>20.18</v>
      </c>
      <c r="G773" s="31"/>
      <c r="H773" s="32"/>
    </row>
    <row r="774" spans="1:8" s="2" customFormat="1" ht="16.899999999999999" customHeight="1">
      <c r="A774" s="31"/>
      <c r="B774" s="32"/>
      <c r="C774" s="206" t="s">
        <v>217</v>
      </c>
      <c r="D774" s="207" t="s">
        <v>217</v>
      </c>
      <c r="E774" s="208" t="s">
        <v>1</v>
      </c>
      <c r="F774" s="209">
        <v>9.5169999999999995</v>
      </c>
      <c r="G774" s="31"/>
      <c r="H774" s="32"/>
    </row>
    <row r="775" spans="1:8" s="2" customFormat="1" ht="16.899999999999999" customHeight="1">
      <c r="A775" s="31"/>
      <c r="B775" s="32"/>
      <c r="C775" s="210" t="s">
        <v>217</v>
      </c>
      <c r="D775" s="210" t="s">
        <v>589</v>
      </c>
      <c r="E775" s="17" t="s">
        <v>1</v>
      </c>
      <c r="F775" s="211">
        <v>9.5169999999999995</v>
      </c>
      <c r="G775" s="31"/>
      <c r="H775" s="32"/>
    </row>
    <row r="776" spans="1:8" s="2" customFormat="1" ht="16.899999999999999" customHeight="1">
      <c r="A776" s="31"/>
      <c r="B776" s="32"/>
      <c r="C776" s="212" t="s">
        <v>788</v>
      </c>
      <c r="D776" s="31"/>
      <c r="E776" s="31"/>
      <c r="F776" s="31"/>
      <c r="G776" s="31"/>
      <c r="H776" s="32"/>
    </row>
    <row r="777" spans="1:8" s="2" customFormat="1" ht="16.899999999999999" customHeight="1">
      <c r="A777" s="31"/>
      <c r="B777" s="32"/>
      <c r="C777" s="210" t="s">
        <v>287</v>
      </c>
      <c r="D777" s="210" t="s">
        <v>288</v>
      </c>
      <c r="E777" s="17" t="s">
        <v>268</v>
      </c>
      <c r="F777" s="211">
        <v>20.18</v>
      </c>
      <c r="G777" s="31"/>
      <c r="H777" s="32"/>
    </row>
    <row r="778" spans="1:8" s="2" customFormat="1" ht="16.899999999999999" customHeight="1">
      <c r="A778" s="31"/>
      <c r="B778" s="32"/>
      <c r="C778" s="206" t="s">
        <v>220</v>
      </c>
      <c r="D778" s="207" t="s">
        <v>220</v>
      </c>
      <c r="E778" s="208" t="s">
        <v>1</v>
      </c>
      <c r="F778" s="209">
        <v>9.5169999999999995</v>
      </c>
      <c r="G778" s="31"/>
      <c r="H778" s="32"/>
    </row>
    <row r="779" spans="1:8" s="2" customFormat="1" ht="16.899999999999999" customHeight="1">
      <c r="A779" s="31"/>
      <c r="B779" s="32"/>
      <c r="C779" s="210" t="s">
        <v>220</v>
      </c>
      <c r="D779" s="210" t="s">
        <v>589</v>
      </c>
      <c r="E779" s="17" t="s">
        <v>1</v>
      </c>
      <c r="F779" s="211">
        <v>9.5169999999999995</v>
      </c>
      <c r="G779" s="31"/>
      <c r="H779" s="32"/>
    </row>
    <row r="780" spans="1:8" s="2" customFormat="1" ht="16.899999999999999" customHeight="1">
      <c r="A780" s="31"/>
      <c r="B780" s="32"/>
      <c r="C780" s="212" t="s">
        <v>788</v>
      </c>
      <c r="D780" s="31"/>
      <c r="E780" s="31"/>
      <c r="F780" s="31"/>
      <c r="G780" s="31"/>
      <c r="H780" s="32"/>
    </row>
    <row r="781" spans="1:8" s="2" customFormat="1" ht="16.899999999999999" customHeight="1">
      <c r="A781" s="31"/>
      <c r="B781" s="32"/>
      <c r="C781" s="210" t="s">
        <v>294</v>
      </c>
      <c r="D781" s="210" t="s">
        <v>295</v>
      </c>
      <c r="E781" s="17" t="s">
        <v>268</v>
      </c>
      <c r="F781" s="211">
        <v>20.18</v>
      </c>
      <c r="G781" s="31"/>
      <c r="H781" s="32"/>
    </row>
    <row r="782" spans="1:8" s="2" customFormat="1" ht="16.899999999999999" customHeight="1">
      <c r="A782" s="31"/>
      <c r="B782" s="32"/>
      <c r="C782" s="206" t="s">
        <v>337</v>
      </c>
      <c r="D782" s="207" t="s">
        <v>337</v>
      </c>
      <c r="E782" s="208" t="s">
        <v>1</v>
      </c>
      <c r="F782" s="209">
        <v>9.5169999999999995</v>
      </c>
      <c r="G782" s="31"/>
      <c r="H782" s="32"/>
    </row>
    <row r="783" spans="1:8" s="2" customFormat="1" ht="16.899999999999999" customHeight="1">
      <c r="A783" s="31"/>
      <c r="B783" s="32"/>
      <c r="C783" s="210" t="s">
        <v>337</v>
      </c>
      <c r="D783" s="210" t="s">
        <v>589</v>
      </c>
      <c r="E783" s="17" t="s">
        <v>1</v>
      </c>
      <c r="F783" s="211">
        <v>9.5169999999999995</v>
      </c>
      <c r="G783" s="31"/>
      <c r="H783" s="32"/>
    </row>
    <row r="784" spans="1:8" s="2" customFormat="1" ht="16.899999999999999" customHeight="1">
      <c r="A784" s="31"/>
      <c r="B784" s="32"/>
      <c r="C784" s="212" t="s">
        <v>788</v>
      </c>
      <c r="D784" s="31"/>
      <c r="E784" s="31"/>
      <c r="F784" s="31"/>
      <c r="G784" s="31"/>
      <c r="H784" s="32"/>
    </row>
    <row r="785" spans="1:8" s="2" customFormat="1" ht="16.899999999999999" customHeight="1">
      <c r="A785" s="31"/>
      <c r="B785" s="32"/>
      <c r="C785" s="210" t="s">
        <v>307</v>
      </c>
      <c r="D785" s="210" t="s">
        <v>308</v>
      </c>
      <c r="E785" s="17" t="s">
        <v>268</v>
      </c>
      <c r="F785" s="211">
        <v>16.55</v>
      </c>
      <c r="G785" s="31"/>
      <c r="H785" s="32"/>
    </row>
    <row r="786" spans="1:8" s="2" customFormat="1" ht="16.899999999999999" customHeight="1">
      <c r="A786" s="31"/>
      <c r="B786" s="32"/>
      <c r="C786" s="206" t="s">
        <v>341</v>
      </c>
      <c r="D786" s="207" t="s">
        <v>341</v>
      </c>
      <c r="E786" s="208" t="s">
        <v>1</v>
      </c>
      <c r="F786" s="209">
        <v>3.63</v>
      </c>
      <c r="G786" s="31"/>
      <c r="H786" s="32"/>
    </row>
    <row r="787" spans="1:8" s="2" customFormat="1" ht="16.899999999999999" customHeight="1">
      <c r="A787" s="31"/>
      <c r="B787" s="32"/>
      <c r="C787" s="210" t="s">
        <v>341</v>
      </c>
      <c r="D787" s="210" t="s">
        <v>601</v>
      </c>
      <c r="E787" s="17" t="s">
        <v>1</v>
      </c>
      <c r="F787" s="211">
        <v>3.63</v>
      </c>
      <c r="G787" s="31"/>
      <c r="H787" s="32"/>
    </row>
    <row r="788" spans="1:8" s="2" customFormat="1" ht="16.899999999999999" customHeight="1">
      <c r="A788" s="31"/>
      <c r="B788" s="32"/>
      <c r="C788" s="212" t="s">
        <v>788</v>
      </c>
      <c r="D788" s="31"/>
      <c r="E788" s="31"/>
      <c r="F788" s="31"/>
      <c r="G788" s="31"/>
      <c r="H788" s="32"/>
    </row>
    <row r="789" spans="1:8" s="2" customFormat="1" ht="16.899999999999999" customHeight="1">
      <c r="A789" s="31"/>
      <c r="B789" s="32"/>
      <c r="C789" s="210" t="s">
        <v>324</v>
      </c>
      <c r="D789" s="210" t="s">
        <v>325</v>
      </c>
      <c r="E789" s="17" t="s">
        <v>268</v>
      </c>
      <c r="F789" s="211">
        <v>16.55</v>
      </c>
      <c r="G789" s="31"/>
      <c r="H789" s="32"/>
    </row>
    <row r="790" spans="1:8" s="2" customFormat="1" ht="16.899999999999999" customHeight="1">
      <c r="A790" s="31"/>
      <c r="B790" s="32"/>
      <c r="C790" s="206" t="s">
        <v>575</v>
      </c>
      <c r="D790" s="207" t="s">
        <v>575</v>
      </c>
      <c r="E790" s="208" t="s">
        <v>1</v>
      </c>
      <c r="F790" s="209">
        <v>7.26</v>
      </c>
      <c r="G790" s="31"/>
      <c r="H790" s="32"/>
    </row>
    <row r="791" spans="1:8" s="2" customFormat="1" ht="16.899999999999999" customHeight="1">
      <c r="A791" s="31"/>
      <c r="B791" s="32"/>
      <c r="C791" s="210" t="s">
        <v>575</v>
      </c>
      <c r="D791" s="210" t="s">
        <v>590</v>
      </c>
      <c r="E791" s="17" t="s">
        <v>1</v>
      </c>
      <c r="F791" s="211">
        <v>7.26</v>
      </c>
      <c r="G791" s="31"/>
      <c r="H791" s="32"/>
    </row>
    <row r="792" spans="1:8" s="2" customFormat="1" ht="16.899999999999999" customHeight="1">
      <c r="A792" s="31"/>
      <c r="B792" s="32"/>
      <c r="C792" s="212" t="s">
        <v>788</v>
      </c>
      <c r="D792" s="31"/>
      <c r="E792" s="31"/>
      <c r="F792" s="31"/>
      <c r="G792" s="31"/>
      <c r="H792" s="32"/>
    </row>
    <row r="793" spans="1:8" s="2" customFormat="1" ht="16.899999999999999" customHeight="1">
      <c r="A793" s="31"/>
      <c r="B793" s="32"/>
      <c r="C793" s="210" t="s">
        <v>266</v>
      </c>
      <c r="D793" s="210" t="s">
        <v>267</v>
      </c>
      <c r="E793" s="17" t="s">
        <v>268</v>
      </c>
      <c r="F793" s="211">
        <v>20.18</v>
      </c>
      <c r="G793" s="31"/>
      <c r="H793" s="32"/>
    </row>
    <row r="794" spans="1:8" s="2" customFormat="1" ht="16.899999999999999" customHeight="1">
      <c r="A794" s="31"/>
      <c r="B794" s="32"/>
      <c r="C794" s="206" t="s">
        <v>213</v>
      </c>
      <c r="D794" s="207" t="s">
        <v>213</v>
      </c>
      <c r="E794" s="208" t="s">
        <v>1</v>
      </c>
      <c r="F794" s="209">
        <v>7.26</v>
      </c>
      <c r="G794" s="31"/>
      <c r="H794" s="32"/>
    </row>
    <row r="795" spans="1:8" s="2" customFormat="1" ht="16.899999999999999" customHeight="1">
      <c r="A795" s="31"/>
      <c r="B795" s="32"/>
      <c r="C795" s="210" t="s">
        <v>213</v>
      </c>
      <c r="D795" s="210" t="s">
        <v>590</v>
      </c>
      <c r="E795" s="17" t="s">
        <v>1</v>
      </c>
      <c r="F795" s="211">
        <v>7.26</v>
      </c>
      <c r="G795" s="31"/>
      <c r="H795" s="32"/>
    </row>
    <row r="796" spans="1:8" s="2" customFormat="1" ht="16.899999999999999" customHeight="1">
      <c r="A796" s="31"/>
      <c r="B796" s="32"/>
      <c r="C796" s="212" t="s">
        <v>788</v>
      </c>
      <c r="D796" s="31"/>
      <c r="E796" s="31"/>
      <c r="F796" s="31"/>
      <c r="G796" s="31"/>
      <c r="H796" s="32"/>
    </row>
    <row r="797" spans="1:8" s="2" customFormat="1" ht="16.899999999999999" customHeight="1">
      <c r="A797" s="31"/>
      <c r="B797" s="32"/>
      <c r="C797" s="210" t="s">
        <v>279</v>
      </c>
      <c r="D797" s="210" t="s">
        <v>280</v>
      </c>
      <c r="E797" s="17" t="s">
        <v>268</v>
      </c>
      <c r="F797" s="211">
        <v>20.18</v>
      </c>
      <c r="G797" s="31"/>
      <c r="H797" s="32"/>
    </row>
    <row r="798" spans="1:8" s="2" customFormat="1" ht="16.899999999999999" customHeight="1">
      <c r="A798" s="31"/>
      <c r="B798" s="32"/>
      <c r="C798" s="206" t="s">
        <v>218</v>
      </c>
      <c r="D798" s="207" t="s">
        <v>218</v>
      </c>
      <c r="E798" s="208" t="s">
        <v>1</v>
      </c>
      <c r="F798" s="209">
        <v>7.26</v>
      </c>
      <c r="G798" s="31"/>
      <c r="H798" s="32"/>
    </row>
    <row r="799" spans="1:8" s="2" customFormat="1" ht="16.899999999999999" customHeight="1">
      <c r="A799" s="31"/>
      <c r="B799" s="32"/>
      <c r="C799" s="210" t="s">
        <v>218</v>
      </c>
      <c r="D799" s="210" t="s">
        <v>590</v>
      </c>
      <c r="E799" s="17" t="s">
        <v>1</v>
      </c>
      <c r="F799" s="211">
        <v>7.26</v>
      </c>
      <c r="G799" s="31"/>
      <c r="H799" s="32"/>
    </row>
    <row r="800" spans="1:8" s="2" customFormat="1" ht="16.899999999999999" customHeight="1">
      <c r="A800" s="31"/>
      <c r="B800" s="32"/>
      <c r="C800" s="212" t="s">
        <v>788</v>
      </c>
      <c r="D800" s="31"/>
      <c r="E800" s="31"/>
      <c r="F800" s="31"/>
      <c r="G800" s="31"/>
      <c r="H800" s="32"/>
    </row>
    <row r="801" spans="1:8" s="2" customFormat="1" ht="16.899999999999999" customHeight="1">
      <c r="A801" s="31"/>
      <c r="B801" s="32"/>
      <c r="C801" s="210" t="s">
        <v>287</v>
      </c>
      <c r="D801" s="210" t="s">
        <v>288</v>
      </c>
      <c r="E801" s="17" t="s">
        <v>268</v>
      </c>
      <c r="F801" s="211">
        <v>20.18</v>
      </c>
      <c r="G801" s="31"/>
      <c r="H801" s="32"/>
    </row>
    <row r="802" spans="1:8" s="2" customFormat="1" ht="16.899999999999999" customHeight="1">
      <c r="A802" s="31"/>
      <c r="B802" s="32"/>
      <c r="C802" s="206" t="s">
        <v>221</v>
      </c>
      <c r="D802" s="207" t="s">
        <v>221</v>
      </c>
      <c r="E802" s="208" t="s">
        <v>1</v>
      </c>
      <c r="F802" s="209">
        <v>7.26</v>
      </c>
      <c r="G802" s="31"/>
      <c r="H802" s="32"/>
    </row>
    <row r="803" spans="1:8" s="2" customFormat="1" ht="16.899999999999999" customHeight="1">
      <c r="A803" s="31"/>
      <c r="B803" s="32"/>
      <c r="C803" s="210" t="s">
        <v>221</v>
      </c>
      <c r="D803" s="210" t="s">
        <v>590</v>
      </c>
      <c r="E803" s="17" t="s">
        <v>1</v>
      </c>
      <c r="F803" s="211">
        <v>7.26</v>
      </c>
      <c r="G803" s="31"/>
      <c r="H803" s="32"/>
    </row>
    <row r="804" spans="1:8" s="2" customFormat="1" ht="16.899999999999999" customHeight="1">
      <c r="A804" s="31"/>
      <c r="B804" s="32"/>
      <c r="C804" s="212" t="s">
        <v>788</v>
      </c>
      <c r="D804" s="31"/>
      <c r="E804" s="31"/>
      <c r="F804" s="31"/>
      <c r="G804" s="31"/>
      <c r="H804" s="32"/>
    </row>
    <row r="805" spans="1:8" s="2" customFormat="1" ht="16.899999999999999" customHeight="1">
      <c r="A805" s="31"/>
      <c r="B805" s="32"/>
      <c r="C805" s="210" t="s">
        <v>294</v>
      </c>
      <c r="D805" s="210" t="s">
        <v>295</v>
      </c>
      <c r="E805" s="17" t="s">
        <v>268</v>
      </c>
      <c r="F805" s="211">
        <v>20.18</v>
      </c>
      <c r="G805" s="31"/>
      <c r="H805" s="32"/>
    </row>
    <row r="806" spans="1:8" s="2" customFormat="1" ht="16.899999999999999" customHeight="1">
      <c r="A806" s="31"/>
      <c r="B806" s="32"/>
      <c r="C806" s="206" t="s">
        <v>339</v>
      </c>
      <c r="D806" s="207" t="s">
        <v>339</v>
      </c>
      <c r="E806" s="208" t="s">
        <v>1</v>
      </c>
      <c r="F806" s="209">
        <v>3.63</v>
      </c>
      <c r="G806" s="31"/>
      <c r="H806" s="32"/>
    </row>
    <row r="807" spans="1:8" s="2" customFormat="1" ht="16.899999999999999" customHeight="1">
      <c r="A807" s="31"/>
      <c r="B807" s="32"/>
      <c r="C807" s="210" t="s">
        <v>339</v>
      </c>
      <c r="D807" s="210" t="s">
        <v>601</v>
      </c>
      <c r="E807" s="17" t="s">
        <v>1</v>
      </c>
      <c r="F807" s="211">
        <v>3.63</v>
      </c>
      <c r="G807" s="31"/>
      <c r="H807" s="32"/>
    </row>
    <row r="808" spans="1:8" s="2" customFormat="1" ht="16.899999999999999" customHeight="1">
      <c r="A808" s="31"/>
      <c r="B808" s="32"/>
      <c r="C808" s="212" t="s">
        <v>788</v>
      </c>
      <c r="D808" s="31"/>
      <c r="E808" s="31"/>
      <c r="F808" s="31"/>
      <c r="G808" s="31"/>
      <c r="H808" s="32"/>
    </row>
    <row r="809" spans="1:8" s="2" customFormat="1" ht="16.899999999999999" customHeight="1">
      <c r="A809" s="31"/>
      <c r="B809" s="32"/>
      <c r="C809" s="210" t="s">
        <v>307</v>
      </c>
      <c r="D809" s="210" t="s">
        <v>308</v>
      </c>
      <c r="E809" s="17" t="s">
        <v>268</v>
      </c>
      <c r="F809" s="211">
        <v>16.55</v>
      </c>
      <c r="G809" s="31"/>
      <c r="H809" s="32"/>
    </row>
    <row r="810" spans="1:8" s="2" customFormat="1" ht="16.899999999999999" customHeight="1">
      <c r="A810" s="31"/>
      <c r="B810" s="32"/>
      <c r="C810" s="206" t="s">
        <v>392</v>
      </c>
      <c r="D810" s="207" t="s">
        <v>392</v>
      </c>
      <c r="E810" s="208" t="s">
        <v>1</v>
      </c>
      <c r="F810" s="209">
        <v>16.55</v>
      </c>
      <c r="G810" s="31"/>
      <c r="H810" s="32"/>
    </row>
    <row r="811" spans="1:8" s="2" customFormat="1" ht="16.899999999999999" customHeight="1">
      <c r="A811" s="31"/>
      <c r="B811" s="32"/>
      <c r="C811" s="210" t="s">
        <v>392</v>
      </c>
      <c r="D811" s="210" t="s">
        <v>393</v>
      </c>
      <c r="E811" s="17" t="s">
        <v>1</v>
      </c>
      <c r="F811" s="211">
        <v>16.55</v>
      </c>
      <c r="G811" s="31"/>
      <c r="H811" s="32"/>
    </row>
    <row r="812" spans="1:8" s="2" customFormat="1" ht="16.899999999999999" customHeight="1">
      <c r="A812" s="31"/>
      <c r="B812" s="32"/>
      <c r="C812" s="206" t="s">
        <v>591</v>
      </c>
      <c r="D812" s="207" t="s">
        <v>591</v>
      </c>
      <c r="E812" s="208" t="s">
        <v>1</v>
      </c>
      <c r="F812" s="209">
        <v>20.18</v>
      </c>
      <c r="G812" s="31"/>
      <c r="H812" s="32"/>
    </row>
    <row r="813" spans="1:8" s="2" customFormat="1" ht="16.899999999999999" customHeight="1">
      <c r="A813" s="31"/>
      <c r="B813" s="32"/>
      <c r="C813" s="210" t="s">
        <v>591</v>
      </c>
      <c r="D813" s="210" t="s">
        <v>592</v>
      </c>
      <c r="E813" s="17" t="s">
        <v>1</v>
      </c>
      <c r="F813" s="211">
        <v>20.18</v>
      </c>
      <c r="G813" s="31"/>
      <c r="H813" s="32"/>
    </row>
    <row r="814" spans="1:8" s="2" customFormat="1" ht="16.899999999999999" customHeight="1">
      <c r="A814" s="31"/>
      <c r="B814" s="32"/>
      <c r="C814" s="206" t="s">
        <v>215</v>
      </c>
      <c r="D814" s="207" t="s">
        <v>215</v>
      </c>
      <c r="E814" s="208" t="s">
        <v>1</v>
      </c>
      <c r="F814" s="209">
        <v>20.18</v>
      </c>
      <c r="G814" s="31"/>
      <c r="H814" s="32"/>
    </row>
    <row r="815" spans="1:8" s="2" customFormat="1" ht="16.899999999999999" customHeight="1">
      <c r="A815" s="31"/>
      <c r="B815" s="32"/>
      <c r="C815" s="210" t="s">
        <v>215</v>
      </c>
      <c r="D815" s="210" t="s">
        <v>594</v>
      </c>
      <c r="E815" s="17" t="s">
        <v>1</v>
      </c>
      <c r="F815" s="211">
        <v>20.18</v>
      </c>
      <c r="G815" s="31"/>
      <c r="H815" s="32"/>
    </row>
    <row r="816" spans="1:8" s="2" customFormat="1" ht="16.899999999999999" customHeight="1">
      <c r="A816" s="31"/>
      <c r="B816" s="32"/>
      <c r="C816" s="206" t="s">
        <v>219</v>
      </c>
      <c r="D816" s="207" t="s">
        <v>219</v>
      </c>
      <c r="E816" s="208" t="s">
        <v>1</v>
      </c>
      <c r="F816" s="209">
        <v>20.18</v>
      </c>
      <c r="G816" s="31"/>
      <c r="H816" s="32"/>
    </row>
    <row r="817" spans="1:8" s="2" customFormat="1" ht="16.899999999999999" customHeight="1">
      <c r="A817" s="31"/>
      <c r="B817" s="32"/>
      <c r="C817" s="210" t="s">
        <v>219</v>
      </c>
      <c r="D817" s="210" t="s">
        <v>596</v>
      </c>
      <c r="E817" s="17" t="s">
        <v>1</v>
      </c>
      <c r="F817" s="211">
        <v>20.18</v>
      </c>
      <c r="G817" s="31"/>
      <c r="H817" s="32"/>
    </row>
    <row r="818" spans="1:8" s="2" customFormat="1" ht="16.899999999999999" customHeight="1">
      <c r="A818" s="31"/>
      <c r="B818" s="32"/>
      <c r="C818" s="206" t="s">
        <v>222</v>
      </c>
      <c r="D818" s="207" t="s">
        <v>222</v>
      </c>
      <c r="E818" s="208" t="s">
        <v>1</v>
      </c>
      <c r="F818" s="209">
        <v>20.18</v>
      </c>
      <c r="G818" s="31"/>
      <c r="H818" s="32"/>
    </row>
    <row r="819" spans="1:8" s="2" customFormat="1" ht="16.899999999999999" customHeight="1">
      <c r="A819" s="31"/>
      <c r="B819" s="32"/>
      <c r="C819" s="210" t="s">
        <v>222</v>
      </c>
      <c r="D819" s="210" t="s">
        <v>598</v>
      </c>
      <c r="E819" s="17" t="s">
        <v>1</v>
      </c>
      <c r="F819" s="211">
        <v>20.18</v>
      </c>
      <c r="G819" s="31"/>
      <c r="H819" s="32"/>
    </row>
    <row r="820" spans="1:8" s="2" customFormat="1" ht="16.899999999999999" customHeight="1">
      <c r="A820" s="31"/>
      <c r="B820" s="32"/>
      <c r="C820" s="206" t="s">
        <v>387</v>
      </c>
      <c r="D820" s="207" t="s">
        <v>387</v>
      </c>
      <c r="E820" s="208" t="s">
        <v>1</v>
      </c>
      <c r="F820" s="209">
        <v>16.55</v>
      </c>
      <c r="G820" s="31"/>
      <c r="H820" s="32"/>
    </row>
    <row r="821" spans="1:8" s="2" customFormat="1" ht="16.899999999999999" customHeight="1">
      <c r="A821" s="31"/>
      <c r="B821" s="32"/>
      <c r="C821" s="210" t="s">
        <v>387</v>
      </c>
      <c r="D821" s="210" t="s">
        <v>388</v>
      </c>
      <c r="E821" s="17" t="s">
        <v>1</v>
      </c>
      <c r="F821" s="211">
        <v>16.55</v>
      </c>
      <c r="G821" s="31"/>
      <c r="H821" s="32"/>
    </row>
    <row r="822" spans="1:8" s="2" customFormat="1" ht="26.45" customHeight="1">
      <c r="A822" s="31"/>
      <c r="B822" s="32"/>
      <c r="C822" s="205" t="s">
        <v>796</v>
      </c>
      <c r="D822" s="205" t="s">
        <v>117</v>
      </c>
      <c r="E822" s="31"/>
      <c r="F822" s="31"/>
      <c r="G822" s="31"/>
      <c r="H822" s="32"/>
    </row>
    <row r="823" spans="1:8" s="2" customFormat="1" ht="16.899999999999999" customHeight="1">
      <c r="A823" s="31"/>
      <c r="B823" s="32"/>
      <c r="C823" s="206" t="s">
        <v>244</v>
      </c>
      <c r="D823" s="207" t="s">
        <v>244</v>
      </c>
      <c r="E823" s="208" t="s">
        <v>1</v>
      </c>
      <c r="F823" s="209">
        <v>19.5</v>
      </c>
      <c r="G823" s="31"/>
      <c r="H823" s="32"/>
    </row>
    <row r="824" spans="1:8" s="2" customFormat="1" ht="16.899999999999999" customHeight="1">
      <c r="A824" s="31"/>
      <c r="B824" s="32"/>
      <c r="C824" s="210" t="s">
        <v>244</v>
      </c>
      <c r="D824" s="210" t="s">
        <v>611</v>
      </c>
      <c r="E824" s="17" t="s">
        <v>1</v>
      </c>
      <c r="F824" s="211">
        <v>19.5</v>
      </c>
      <c r="G824" s="31"/>
      <c r="H824" s="32"/>
    </row>
    <row r="825" spans="1:8" s="2" customFormat="1" ht="16.899999999999999" customHeight="1">
      <c r="A825" s="31"/>
      <c r="B825" s="32"/>
      <c r="C825" s="212" t="s">
        <v>788</v>
      </c>
      <c r="D825" s="31"/>
      <c r="E825" s="31"/>
      <c r="F825" s="31"/>
      <c r="G825" s="31"/>
      <c r="H825" s="32"/>
    </row>
    <row r="826" spans="1:8" s="2" customFormat="1" ht="16.899999999999999" customHeight="1">
      <c r="A826" s="31"/>
      <c r="B826" s="32"/>
      <c r="C826" s="210" t="s">
        <v>252</v>
      </c>
      <c r="D826" s="210" t="s">
        <v>253</v>
      </c>
      <c r="E826" s="17" t="s">
        <v>240</v>
      </c>
      <c r="F826" s="211">
        <v>21.3</v>
      </c>
      <c r="G826" s="31"/>
      <c r="H826" s="32"/>
    </row>
    <row r="827" spans="1:8" s="2" customFormat="1" ht="16.899999999999999" customHeight="1">
      <c r="A827" s="31"/>
      <c r="B827" s="32"/>
      <c r="C827" s="206" t="s">
        <v>311</v>
      </c>
      <c r="D827" s="207" t="s">
        <v>311</v>
      </c>
      <c r="E827" s="208" t="s">
        <v>1</v>
      </c>
      <c r="F827" s="209">
        <v>1.276</v>
      </c>
      <c r="G827" s="31"/>
      <c r="H827" s="32"/>
    </row>
    <row r="828" spans="1:8" s="2" customFormat="1" ht="16.899999999999999" customHeight="1">
      <c r="A828" s="31"/>
      <c r="B828" s="32"/>
      <c r="C828" s="210" t="s">
        <v>311</v>
      </c>
      <c r="D828" s="210" t="s">
        <v>633</v>
      </c>
      <c r="E828" s="17" t="s">
        <v>1</v>
      </c>
      <c r="F828" s="211">
        <v>1.276</v>
      </c>
      <c r="G828" s="31"/>
      <c r="H828" s="32"/>
    </row>
    <row r="829" spans="1:8" s="2" customFormat="1" ht="16.899999999999999" customHeight="1">
      <c r="A829" s="31"/>
      <c r="B829" s="32"/>
      <c r="C829" s="212" t="s">
        <v>788</v>
      </c>
      <c r="D829" s="31"/>
      <c r="E829" s="31"/>
      <c r="F829" s="31"/>
      <c r="G829" s="31"/>
      <c r="H829" s="32"/>
    </row>
    <row r="830" spans="1:8" s="2" customFormat="1" ht="16.899999999999999" customHeight="1">
      <c r="A830" s="31"/>
      <c r="B830" s="32"/>
      <c r="C830" s="210" t="s">
        <v>316</v>
      </c>
      <c r="D830" s="210" t="s">
        <v>317</v>
      </c>
      <c r="E830" s="17" t="s">
        <v>304</v>
      </c>
      <c r="F830" s="211">
        <v>1.276</v>
      </c>
      <c r="G830" s="31"/>
      <c r="H830" s="32"/>
    </row>
    <row r="831" spans="1:8" s="2" customFormat="1" ht="16.899999999999999" customHeight="1">
      <c r="A831" s="31"/>
      <c r="B831" s="32"/>
      <c r="C831" s="206" t="s">
        <v>319</v>
      </c>
      <c r="D831" s="207" t="s">
        <v>319</v>
      </c>
      <c r="E831" s="208" t="s">
        <v>1</v>
      </c>
      <c r="F831" s="209">
        <v>4.274</v>
      </c>
      <c r="G831" s="31"/>
      <c r="H831" s="32"/>
    </row>
    <row r="832" spans="1:8" s="2" customFormat="1" ht="16.899999999999999" customHeight="1">
      <c r="A832" s="31"/>
      <c r="B832" s="32"/>
      <c r="C832" s="210" t="s">
        <v>319</v>
      </c>
      <c r="D832" s="210" t="s">
        <v>626</v>
      </c>
      <c r="E832" s="17" t="s">
        <v>1</v>
      </c>
      <c r="F832" s="211">
        <v>4.274</v>
      </c>
      <c r="G832" s="31"/>
      <c r="H832" s="32"/>
    </row>
    <row r="833" spans="1:8" s="2" customFormat="1" ht="16.899999999999999" customHeight="1">
      <c r="A833" s="31"/>
      <c r="B833" s="32"/>
      <c r="C833" s="212" t="s">
        <v>788</v>
      </c>
      <c r="D833" s="31"/>
      <c r="E833" s="31"/>
      <c r="F833" s="31"/>
      <c r="G833" s="31"/>
      <c r="H833" s="32"/>
    </row>
    <row r="834" spans="1:8" s="2" customFormat="1" ht="16.899999999999999" customHeight="1">
      <c r="A834" s="31"/>
      <c r="B834" s="32"/>
      <c r="C834" s="210" t="s">
        <v>324</v>
      </c>
      <c r="D834" s="210" t="s">
        <v>325</v>
      </c>
      <c r="E834" s="17" t="s">
        <v>268</v>
      </c>
      <c r="F834" s="211">
        <v>4.274</v>
      </c>
      <c r="G834" s="31"/>
      <c r="H834" s="32"/>
    </row>
    <row r="835" spans="1:8" s="2" customFormat="1" ht="16.899999999999999" customHeight="1">
      <c r="A835" s="31"/>
      <c r="B835" s="32"/>
      <c r="C835" s="206" t="s">
        <v>328</v>
      </c>
      <c r="D835" s="207" t="s">
        <v>328</v>
      </c>
      <c r="E835" s="208" t="s">
        <v>1</v>
      </c>
      <c r="F835" s="209">
        <v>1.276</v>
      </c>
      <c r="G835" s="31"/>
      <c r="H835" s="32"/>
    </row>
    <row r="836" spans="1:8" s="2" customFormat="1" ht="16.899999999999999" customHeight="1">
      <c r="A836" s="31"/>
      <c r="B836" s="32"/>
      <c r="C836" s="210" t="s">
        <v>328</v>
      </c>
      <c r="D836" s="210" t="s">
        <v>633</v>
      </c>
      <c r="E836" s="17" t="s">
        <v>1</v>
      </c>
      <c r="F836" s="211">
        <v>1.276</v>
      </c>
      <c r="G836" s="31"/>
      <c r="H836" s="32"/>
    </row>
    <row r="837" spans="1:8" s="2" customFormat="1" ht="16.899999999999999" customHeight="1">
      <c r="A837" s="31"/>
      <c r="B837" s="32"/>
      <c r="C837" s="212" t="s">
        <v>788</v>
      </c>
      <c r="D837" s="31"/>
      <c r="E837" s="31"/>
      <c r="F837" s="31"/>
      <c r="G837" s="31"/>
      <c r="H837" s="32"/>
    </row>
    <row r="838" spans="1:8" s="2" customFormat="1" ht="16.899999999999999" customHeight="1">
      <c r="A838" s="31"/>
      <c r="B838" s="32"/>
      <c r="C838" s="210" t="s">
        <v>332</v>
      </c>
      <c r="D838" s="210" t="s">
        <v>317</v>
      </c>
      <c r="E838" s="17" t="s">
        <v>304</v>
      </c>
      <c r="F838" s="211">
        <v>1.276</v>
      </c>
      <c r="G838" s="31"/>
      <c r="H838" s="32"/>
    </row>
    <row r="839" spans="1:8" s="2" customFormat="1" ht="16.899999999999999" customHeight="1">
      <c r="A839" s="31"/>
      <c r="B839" s="32"/>
      <c r="C839" s="206" t="s">
        <v>353</v>
      </c>
      <c r="D839" s="207" t="s">
        <v>353</v>
      </c>
      <c r="E839" s="208" t="s">
        <v>1</v>
      </c>
      <c r="F839" s="209">
        <v>12</v>
      </c>
      <c r="G839" s="31"/>
      <c r="H839" s="32"/>
    </row>
    <row r="840" spans="1:8" s="2" customFormat="1" ht="16.899999999999999" customHeight="1">
      <c r="A840" s="31"/>
      <c r="B840" s="32"/>
      <c r="C840" s="210" t="s">
        <v>353</v>
      </c>
      <c r="D840" s="210" t="s">
        <v>619</v>
      </c>
      <c r="E840" s="17" t="s">
        <v>1</v>
      </c>
      <c r="F840" s="211">
        <v>12</v>
      </c>
      <c r="G840" s="31"/>
      <c r="H840" s="32"/>
    </row>
    <row r="841" spans="1:8" s="2" customFormat="1" ht="16.899999999999999" customHeight="1">
      <c r="A841" s="31"/>
      <c r="B841" s="32"/>
      <c r="C841" s="212" t="s">
        <v>788</v>
      </c>
      <c r="D841" s="31"/>
      <c r="E841" s="31"/>
      <c r="F841" s="31"/>
      <c r="G841" s="31"/>
      <c r="H841" s="32"/>
    </row>
    <row r="842" spans="1:8" s="2" customFormat="1" ht="16.899999999999999" customHeight="1">
      <c r="A842" s="31"/>
      <c r="B842" s="32"/>
      <c r="C842" s="210" t="s">
        <v>615</v>
      </c>
      <c r="D842" s="210" t="s">
        <v>616</v>
      </c>
      <c r="E842" s="17" t="s">
        <v>359</v>
      </c>
      <c r="F842" s="211">
        <v>12</v>
      </c>
      <c r="G842" s="31"/>
      <c r="H842" s="32"/>
    </row>
    <row r="843" spans="1:8" s="2" customFormat="1" ht="16.899999999999999" customHeight="1">
      <c r="A843" s="31"/>
      <c r="B843" s="32"/>
      <c r="C843" s="206" t="s">
        <v>361</v>
      </c>
      <c r="D843" s="207" t="s">
        <v>361</v>
      </c>
      <c r="E843" s="208" t="s">
        <v>1</v>
      </c>
      <c r="F843" s="209">
        <v>21.3</v>
      </c>
      <c r="G843" s="31"/>
      <c r="H843" s="32"/>
    </row>
    <row r="844" spans="1:8" s="2" customFormat="1" ht="16.899999999999999" customHeight="1">
      <c r="A844" s="31"/>
      <c r="B844" s="32"/>
      <c r="C844" s="210" t="s">
        <v>361</v>
      </c>
      <c r="D844" s="210" t="s">
        <v>621</v>
      </c>
      <c r="E844" s="17" t="s">
        <v>1</v>
      </c>
      <c r="F844" s="211">
        <v>21.3</v>
      </c>
      <c r="G844" s="31"/>
      <c r="H844" s="32"/>
    </row>
    <row r="845" spans="1:8" s="2" customFormat="1" ht="16.899999999999999" customHeight="1">
      <c r="A845" s="31"/>
      <c r="B845" s="32"/>
      <c r="C845" s="212" t="s">
        <v>788</v>
      </c>
      <c r="D845" s="31"/>
      <c r="E845" s="31"/>
      <c r="F845" s="31"/>
      <c r="G845" s="31"/>
      <c r="H845" s="32"/>
    </row>
    <row r="846" spans="1:8" s="2" customFormat="1" ht="16.899999999999999" customHeight="1">
      <c r="A846" s="31"/>
      <c r="B846" s="32"/>
      <c r="C846" s="210" t="s">
        <v>256</v>
      </c>
      <c r="D846" s="210" t="s">
        <v>257</v>
      </c>
      <c r="E846" s="17" t="s">
        <v>240</v>
      </c>
      <c r="F846" s="211">
        <v>32.1</v>
      </c>
      <c r="G846" s="31"/>
      <c r="H846" s="32"/>
    </row>
    <row r="847" spans="1:8" s="2" customFormat="1" ht="16.899999999999999" customHeight="1">
      <c r="A847" s="31"/>
      <c r="B847" s="32"/>
      <c r="C847" s="206" t="s">
        <v>259</v>
      </c>
      <c r="D847" s="207" t="s">
        <v>259</v>
      </c>
      <c r="E847" s="208" t="s">
        <v>1</v>
      </c>
      <c r="F847" s="209">
        <v>4.274</v>
      </c>
      <c r="G847" s="31"/>
      <c r="H847" s="32"/>
    </row>
    <row r="848" spans="1:8" s="2" customFormat="1" ht="16.899999999999999" customHeight="1">
      <c r="A848" s="31"/>
      <c r="B848" s="32"/>
      <c r="C848" s="210" t="s">
        <v>259</v>
      </c>
      <c r="D848" s="210" t="s">
        <v>626</v>
      </c>
      <c r="E848" s="17" t="s">
        <v>1</v>
      </c>
      <c r="F848" s="211">
        <v>4.274</v>
      </c>
      <c r="G848" s="31"/>
      <c r="H848" s="32"/>
    </row>
    <row r="849" spans="1:8" s="2" customFormat="1" ht="16.899999999999999" customHeight="1">
      <c r="A849" s="31"/>
      <c r="B849" s="32"/>
      <c r="C849" s="212" t="s">
        <v>788</v>
      </c>
      <c r="D849" s="31"/>
      <c r="E849" s="31"/>
      <c r="F849" s="31"/>
      <c r="G849" s="31"/>
      <c r="H849" s="32"/>
    </row>
    <row r="850" spans="1:8" s="2" customFormat="1" ht="16.899999999999999" customHeight="1">
      <c r="A850" s="31"/>
      <c r="B850" s="32"/>
      <c r="C850" s="210" t="s">
        <v>266</v>
      </c>
      <c r="D850" s="210" t="s">
        <v>267</v>
      </c>
      <c r="E850" s="17" t="s">
        <v>268</v>
      </c>
      <c r="F850" s="211">
        <v>4.274</v>
      </c>
      <c r="G850" s="31"/>
      <c r="H850" s="32"/>
    </row>
    <row r="851" spans="1:8" s="2" customFormat="1" ht="16.899999999999999" customHeight="1">
      <c r="A851" s="31"/>
      <c r="B851" s="32"/>
      <c r="C851" s="206" t="s">
        <v>271</v>
      </c>
      <c r="D851" s="207" t="s">
        <v>271</v>
      </c>
      <c r="E851" s="208" t="s">
        <v>1</v>
      </c>
      <c r="F851" s="209">
        <v>4.274</v>
      </c>
      <c r="G851" s="31"/>
      <c r="H851" s="32"/>
    </row>
    <row r="852" spans="1:8" s="2" customFormat="1" ht="16.899999999999999" customHeight="1">
      <c r="A852" s="31"/>
      <c r="B852" s="32"/>
      <c r="C852" s="210" t="s">
        <v>271</v>
      </c>
      <c r="D852" s="210" t="s">
        <v>626</v>
      </c>
      <c r="E852" s="17" t="s">
        <v>1</v>
      </c>
      <c r="F852" s="211">
        <v>4.274</v>
      </c>
      <c r="G852" s="31"/>
      <c r="H852" s="32"/>
    </row>
    <row r="853" spans="1:8" s="2" customFormat="1" ht="16.899999999999999" customHeight="1">
      <c r="A853" s="31"/>
      <c r="B853" s="32"/>
      <c r="C853" s="212" t="s">
        <v>788</v>
      </c>
      <c r="D853" s="31"/>
      <c r="E853" s="31"/>
      <c r="F853" s="31"/>
      <c r="G853" s="31"/>
      <c r="H853" s="32"/>
    </row>
    <row r="854" spans="1:8" s="2" customFormat="1" ht="16.899999999999999" customHeight="1">
      <c r="A854" s="31"/>
      <c r="B854" s="32"/>
      <c r="C854" s="210" t="s">
        <v>279</v>
      </c>
      <c r="D854" s="210" t="s">
        <v>280</v>
      </c>
      <c r="E854" s="17" t="s">
        <v>268</v>
      </c>
      <c r="F854" s="211">
        <v>4.274</v>
      </c>
      <c r="G854" s="31"/>
      <c r="H854" s="32"/>
    </row>
    <row r="855" spans="1:8" s="2" customFormat="1" ht="16.899999999999999" customHeight="1">
      <c r="A855" s="31"/>
      <c r="B855" s="32"/>
      <c r="C855" s="206" t="s">
        <v>283</v>
      </c>
      <c r="D855" s="207" t="s">
        <v>283</v>
      </c>
      <c r="E855" s="208" t="s">
        <v>1</v>
      </c>
      <c r="F855" s="209">
        <v>4.274</v>
      </c>
      <c r="G855" s="31"/>
      <c r="H855" s="32"/>
    </row>
    <row r="856" spans="1:8" s="2" customFormat="1" ht="16.899999999999999" customHeight="1">
      <c r="A856" s="31"/>
      <c r="B856" s="32"/>
      <c r="C856" s="210" t="s">
        <v>283</v>
      </c>
      <c r="D856" s="210" t="s">
        <v>626</v>
      </c>
      <c r="E856" s="17" t="s">
        <v>1</v>
      </c>
      <c r="F856" s="211">
        <v>4.274</v>
      </c>
      <c r="G856" s="31"/>
      <c r="H856" s="32"/>
    </row>
    <row r="857" spans="1:8" s="2" customFormat="1" ht="16.899999999999999" customHeight="1">
      <c r="A857" s="31"/>
      <c r="B857" s="32"/>
      <c r="C857" s="212" t="s">
        <v>788</v>
      </c>
      <c r="D857" s="31"/>
      <c r="E857" s="31"/>
      <c r="F857" s="31"/>
      <c r="G857" s="31"/>
      <c r="H857" s="32"/>
    </row>
    <row r="858" spans="1:8" s="2" customFormat="1" ht="16.899999999999999" customHeight="1">
      <c r="A858" s="31"/>
      <c r="B858" s="32"/>
      <c r="C858" s="210" t="s">
        <v>287</v>
      </c>
      <c r="D858" s="210" t="s">
        <v>288</v>
      </c>
      <c r="E858" s="17" t="s">
        <v>268</v>
      </c>
      <c r="F858" s="211">
        <v>4.274</v>
      </c>
      <c r="G858" s="31"/>
      <c r="H858" s="32"/>
    </row>
    <row r="859" spans="1:8" s="2" customFormat="1" ht="16.899999999999999" customHeight="1">
      <c r="A859" s="31"/>
      <c r="B859" s="32"/>
      <c r="C859" s="206" t="s">
        <v>291</v>
      </c>
      <c r="D859" s="207" t="s">
        <v>291</v>
      </c>
      <c r="E859" s="208" t="s">
        <v>1</v>
      </c>
      <c r="F859" s="209">
        <v>4.274</v>
      </c>
      <c r="G859" s="31"/>
      <c r="H859" s="32"/>
    </row>
    <row r="860" spans="1:8" s="2" customFormat="1" ht="16.899999999999999" customHeight="1">
      <c r="A860" s="31"/>
      <c r="B860" s="32"/>
      <c r="C860" s="210" t="s">
        <v>291</v>
      </c>
      <c r="D860" s="210" t="s">
        <v>626</v>
      </c>
      <c r="E860" s="17" t="s">
        <v>1</v>
      </c>
      <c r="F860" s="211">
        <v>4.274</v>
      </c>
      <c r="G860" s="31"/>
      <c r="H860" s="32"/>
    </row>
    <row r="861" spans="1:8" s="2" customFormat="1" ht="16.899999999999999" customHeight="1">
      <c r="A861" s="31"/>
      <c r="B861" s="32"/>
      <c r="C861" s="212" t="s">
        <v>788</v>
      </c>
      <c r="D861" s="31"/>
      <c r="E861" s="31"/>
      <c r="F861" s="31"/>
      <c r="G861" s="31"/>
      <c r="H861" s="32"/>
    </row>
    <row r="862" spans="1:8" s="2" customFormat="1" ht="16.899999999999999" customHeight="1">
      <c r="A862" s="31"/>
      <c r="B862" s="32"/>
      <c r="C862" s="210" t="s">
        <v>294</v>
      </c>
      <c r="D862" s="210" t="s">
        <v>295</v>
      </c>
      <c r="E862" s="17" t="s">
        <v>268</v>
      </c>
      <c r="F862" s="211">
        <v>4.274</v>
      </c>
      <c r="G862" s="31"/>
      <c r="H862" s="32"/>
    </row>
    <row r="863" spans="1:8" s="2" customFormat="1" ht="16.899999999999999" customHeight="1">
      <c r="A863" s="31"/>
      <c r="B863" s="32"/>
      <c r="C863" s="206" t="s">
        <v>383</v>
      </c>
      <c r="D863" s="207" t="s">
        <v>383</v>
      </c>
      <c r="E863" s="208" t="s">
        <v>1</v>
      </c>
      <c r="F863" s="209">
        <v>4.274</v>
      </c>
      <c r="G863" s="31"/>
      <c r="H863" s="32"/>
    </row>
    <row r="864" spans="1:8" s="2" customFormat="1" ht="16.899999999999999" customHeight="1">
      <c r="A864" s="31"/>
      <c r="B864" s="32"/>
      <c r="C864" s="210" t="s">
        <v>383</v>
      </c>
      <c r="D864" s="210" t="s">
        <v>626</v>
      </c>
      <c r="E864" s="17" t="s">
        <v>1</v>
      </c>
      <c r="F864" s="211">
        <v>4.274</v>
      </c>
      <c r="G864" s="31"/>
      <c r="H864" s="32"/>
    </row>
    <row r="865" spans="1:8" s="2" customFormat="1" ht="16.899999999999999" customHeight="1">
      <c r="A865" s="31"/>
      <c r="B865" s="32"/>
      <c r="C865" s="212" t="s">
        <v>788</v>
      </c>
      <c r="D865" s="31"/>
      <c r="E865" s="31"/>
      <c r="F865" s="31"/>
      <c r="G865" s="31"/>
      <c r="H865" s="32"/>
    </row>
    <row r="866" spans="1:8" s="2" customFormat="1" ht="16.899999999999999" customHeight="1">
      <c r="A866" s="31"/>
      <c r="B866" s="32"/>
      <c r="C866" s="210" t="s">
        <v>307</v>
      </c>
      <c r="D866" s="210" t="s">
        <v>308</v>
      </c>
      <c r="E866" s="17" t="s">
        <v>268</v>
      </c>
      <c r="F866" s="211">
        <v>4.274</v>
      </c>
      <c r="G866" s="31"/>
      <c r="H866" s="32"/>
    </row>
    <row r="867" spans="1:8" s="2" customFormat="1" ht="16.899999999999999" customHeight="1">
      <c r="A867" s="31"/>
      <c r="B867" s="32"/>
      <c r="C867" s="206" t="s">
        <v>246</v>
      </c>
      <c r="D867" s="207" t="s">
        <v>246</v>
      </c>
      <c r="E867" s="208" t="s">
        <v>1</v>
      </c>
      <c r="F867" s="209">
        <v>1.8</v>
      </c>
      <c r="G867" s="31"/>
      <c r="H867" s="32"/>
    </row>
    <row r="868" spans="1:8" s="2" customFormat="1" ht="16.899999999999999" customHeight="1">
      <c r="A868" s="31"/>
      <c r="B868" s="32"/>
      <c r="C868" s="210" t="s">
        <v>246</v>
      </c>
      <c r="D868" s="210" t="s">
        <v>612</v>
      </c>
      <c r="E868" s="17" t="s">
        <v>1</v>
      </c>
      <c r="F868" s="211">
        <v>1.8</v>
      </c>
      <c r="G868" s="31"/>
      <c r="H868" s="32"/>
    </row>
    <row r="869" spans="1:8" s="2" customFormat="1" ht="16.899999999999999" customHeight="1">
      <c r="A869" s="31"/>
      <c r="B869" s="32"/>
      <c r="C869" s="212" t="s">
        <v>788</v>
      </c>
      <c r="D869" s="31"/>
      <c r="E869" s="31"/>
      <c r="F869" s="31"/>
      <c r="G869" s="31"/>
      <c r="H869" s="32"/>
    </row>
    <row r="870" spans="1:8" s="2" customFormat="1" ht="16.899999999999999" customHeight="1">
      <c r="A870" s="31"/>
      <c r="B870" s="32"/>
      <c r="C870" s="210" t="s">
        <v>252</v>
      </c>
      <c r="D870" s="210" t="s">
        <v>253</v>
      </c>
      <c r="E870" s="17" t="s">
        <v>240</v>
      </c>
      <c r="F870" s="211">
        <v>21.3</v>
      </c>
      <c r="G870" s="31"/>
      <c r="H870" s="32"/>
    </row>
    <row r="871" spans="1:8" s="2" customFormat="1" ht="16.899999999999999" customHeight="1">
      <c r="A871" s="31"/>
      <c r="B871" s="32"/>
      <c r="C871" s="206" t="s">
        <v>229</v>
      </c>
      <c r="D871" s="207" t="s">
        <v>229</v>
      </c>
      <c r="E871" s="208" t="s">
        <v>1</v>
      </c>
      <c r="F871" s="209">
        <v>1.276</v>
      </c>
      <c r="G871" s="31"/>
      <c r="H871" s="32"/>
    </row>
    <row r="872" spans="1:8" s="2" customFormat="1" ht="16.899999999999999" customHeight="1">
      <c r="A872" s="31"/>
      <c r="B872" s="32"/>
      <c r="C872" s="210" t="s">
        <v>229</v>
      </c>
      <c r="D872" s="210" t="s">
        <v>559</v>
      </c>
      <c r="E872" s="17" t="s">
        <v>1</v>
      </c>
      <c r="F872" s="211">
        <v>1.276</v>
      </c>
      <c r="G872" s="31"/>
      <c r="H872" s="32"/>
    </row>
    <row r="873" spans="1:8" s="2" customFormat="1" ht="16.899999999999999" customHeight="1">
      <c r="A873" s="31"/>
      <c r="B873" s="32"/>
      <c r="C873" s="206" t="s">
        <v>321</v>
      </c>
      <c r="D873" s="207" t="s">
        <v>321</v>
      </c>
      <c r="E873" s="208" t="s">
        <v>1</v>
      </c>
      <c r="F873" s="209">
        <v>4.274</v>
      </c>
      <c r="G873" s="31"/>
      <c r="H873" s="32"/>
    </row>
    <row r="874" spans="1:8" s="2" customFormat="1" ht="16.899999999999999" customHeight="1">
      <c r="A874" s="31"/>
      <c r="B874" s="32"/>
      <c r="C874" s="210" t="s">
        <v>321</v>
      </c>
      <c r="D874" s="210" t="s">
        <v>322</v>
      </c>
      <c r="E874" s="17" t="s">
        <v>1</v>
      </c>
      <c r="F874" s="211">
        <v>4.274</v>
      </c>
      <c r="G874" s="31"/>
      <c r="H874" s="32"/>
    </row>
    <row r="875" spans="1:8" s="2" customFormat="1" ht="16.899999999999999" customHeight="1">
      <c r="A875" s="31"/>
      <c r="B875" s="32"/>
      <c r="C875" s="206" t="s">
        <v>233</v>
      </c>
      <c r="D875" s="207" t="s">
        <v>233</v>
      </c>
      <c r="E875" s="208" t="s">
        <v>1</v>
      </c>
      <c r="F875" s="209">
        <v>1.276</v>
      </c>
      <c r="G875" s="31"/>
      <c r="H875" s="32"/>
    </row>
    <row r="876" spans="1:8" s="2" customFormat="1" ht="16.899999999999999" customHeight="1">
      <c r="A876" s="31"/>
      <c r="B876" s="32"/>
      <c r="C876" s="210" t="s">
        <v>233</v>
      </c>
      <c r="D876" s="210" t="s">
        <v>606</v>
      </c>
      <c r="E876" s="17" t="s">
        <v>1</v>
      </c>
      <c r="F876" s="211">
        <v>1.276</v>
      </c>
      <c r="G876" s="31"/>
      <c r="H876" s="32"/>
    </row>
    <row r="877" spans="1:8" s="2" customFormat="1" ht="16.899999999999999" customHeight="1">
      <c r="A877" s="31"/>
      <c r="B877" s="32"/>
      <c r="C877" s="206" t="s">
        <v>355</v>
      </c>
      <c r="D877" s="207" t="s">
        <v>355</v>
      </c>
      <c r="E877" s="208" t="s">
        <v>1</v>
      </c>
      <c r="F877" s="209">
        <v>12</v>
      </c>
      <c r="G877" s="31"/>
      <c r="H877" s="32"/>
    </row>
    <row r="878" spans="1:8" s="2" customFormat="1" ht="16.899999999999999" customHeight="1">
      <c r="A878" s="31"/>
      <c r="B878" s="32"/>
      <c r="C878" s="210" t="s">
        <v>355</v>
      </c>
      <c r="D878" s="210" t="s">
        <v>356</v>
      </c>
      <c r="E878" s="17" t="s">
        <v>1</v>
      </c>
      <c r="F878" s="211">
        <v>12</v>
      </c>
      <c r="G878" s="31"/>
      <c r="H878" s="32"/>
    </row>
    <row r="879" spans="1:8" s="2" customFormat="1" ht="16.899999999999999" customHeight="1">
      <c r="A879" s="31"/>
      <c r="B879" s="32"/>
      <c r="C879" s="206" t="s">
        <v>363</v>
      </c>
      <c r="D879" s="207" t="s">
        <v>363</v>
      </c>
      <c r="E879" s="208" t="s">
        <v>1</v>
      </c>
      <c r="F879" s="209">
        <v>10.8</v>
      </c>
      <c r="G879" s="31"/>
      <c r="H879" s="32"/>
    </row>
    <row r="880" spans="1:8" s="2" customFormat="1" ht="16.899999999999999" customHeight="1">
      <c r="A880" s="31"/>
      <c r="B880" s="32"/>
      <c r="C880" s="210" t="s">
        <v>363</v>
      </c>
      <c r="D880" s="210" t="s">
        <v>622</v>
      </c>
      <c r="E880" s="17" t="s">
        <v>1</v>
      </c>
      <c r="F880" s="211">
        <v>10.8</v>
      </c>
      <c r="G880" s="31"/>
      <c r="H880" s="32"/>
    </row>
    <row r="881" spans="1:8" s="2" customFormat="1" ht="16.899999999999999" customHeight="1">
      <c r="A881" s="31"/>
      <c r="B881" s="32"/>
      <c r="C881" s="212" t="s">
        <v>788</v>
      </c>
      <c r="D881" s="31"/>
      <c r="E881" s="31"/>
      <c r="F881" s="31"/>
      <c r="G881" s="31"/>
      <c r="H881" s="32"/>
    </row>
    <row r="882" spans="1:8" s="2" customFormat="1" ht="16.899999999999999" customHeight="1">
      <c r="A882" s="31"/>
      <c r="B882" s="32"/>
      <c r="C882" s="210" t="s">
        <v>256</v>
      </c>
      <c r="D882" s="210" t="s">
        <v>257</v>
      </c>
      <c r="E882" s="17" t="s">
        <v>240</v>
      </c>
      <c r="F882" s="211">
        <v>32.1</v>
      </c>
      <c r="G882" s="31"/>
      <c r="H882" s="32"/>
    </row>
    <row r="883" spans="1:8" s="2" customFormat="1" ht="16.899999999999999" customHeight="1">
      <c r="A883" s="31"/>
      <c r="B883" s="32"/>
      <c r="C883" s="206" t="s">
        <v>261</v>
      </c>
      <c r="D883" s="207" t="s">
        <v>261</v>
      </c>
      <c r="E883" s="208" t="s">
        <v>1</v>
      </c>
      <c r="F883" s="209">
        <v>4.274</v>
      </c>
      <c r="G883" s="31"/>
      <c r="H883" s="32"/>
    </row>
    <row r="884" spans="1:8" s="2" customFormat="1" ht="16.899999999999999" customHeight="1">
      <c r="A884" s="31"/>
      <c r="B884" s="32"/>
      <c r="C884" s="210" t="s">
        <v>261</v>
      </c>
      <c r="D884" s="210" t="s">
        <v>262</v>
      </c>
      <c r="E884" s="17" t="s">
        <v>1</v>
      </c>
      <c r="F884" s="211">
        <v>4.274</v>
      </c>
      <c r="G884" s="31"/>
      <c r="H884" s="32"/>
    </row>
    <row r="885" spans="1:8" s="2" customFormat="1" ht="16.899999999999999" customHeight="1">
      <c r="A885" s="31"/>
      <c r="B885" s="32"/>
      <c r="C885" s="206" t="s">
        <v>211</v>
      </c>
      <c r="D885" s="207" t="s">
        <v>211</v>
      </c>
      <c r="E885" s="208" t="s">
        <v>1</v>
      </c>
      <c r="F885" s="209">
        <v>4.274</v>
      </c>
      <c r="G885" s="31"/>
      <c r="H885" s="32"/>
    </row>
    <row r="886" spans="1:8" s="2" customFormat="1" ht="16.899999999999999" customHeight="1">
      <c r="A886" s="31"/>
      <c r="B886" s="32"/>
      <c r="C886" s="210" t="s">
        <v>211</v>
      </c>
      <c r="D886" s="210" t="s">
        <v>373</v>
      </c>
      <c r="E886" s="17" t="s">
        <v>1</v>
      </c>
      <c r="F886" s="211">
        <v>4.274</v>
      </c>
      <c r="G886" s="31"/>
      <c r="H886" s="32"/>
    </row>
    <row r="887" spans="1:8" s="2" customFormat="1" ht="16.899999999999999" customHeight="1">
      <c r="A887" s="31"/>
      <c r="B887" s="32"/>
      <c r="C887" s="206" t="s">
        <v>217</v>
      </c>
      <c r="D887" s="207" t="s">
        <v>217</v>
      </c>
      <c r="E887" s="208" t="s">
        <v>1</v>
      </c>
      <c r="F887" s="209">
        <v>4.274</v>
      </c>
      <c r="G887" s="31"/>
      <c r="H887" s="32"/>
    </row>
    <row r="888" spans="1:8" s="2" customFormat="1" ht="16.899999999999999" customHeight="1">
      <c r="A888" s="31"/>
      <c r="B888" s="32"/>
      <c r="C888" s="210" t="s">
        <v>217</v>
      </c>
      <c r="D888" s="210" t="s">
        <v>378</v>
      </c>
      <c r="E888" s="17" t="s">
        <v>1</v>
      </c>
      <c r="F888" s="211">
        <v>4.274</v>
      </c>
      <c r="G888" s="31"/>
      <c r="H888" s="32"/>
    </row>
    <row r="889" spans="1:8" s="2" customFormat="1" ht="16.899999999999999" customHeight="1">
      <c r="A889" s="31"/>
      <c r="B889" s="32"/>
      <c r="C889" s="206" t="s">
        <v>220</v>
      </c>
      <c r="D889" s="207" t="s">
        <v>220</v>
      </c>
      <c r="E889" s="208" t="s">
        <v>1</v>
      </c>
      <c r="F889" s="209">
        <v>4.274</v>
      </c>
      <c r="G889" s="31"/>
      <c r="H889" s="32"/>
    </row>
    <row r="890" spans="1:8" s="2" customFormat="1" ht="16.899999999999999" customHeight="1">
      <c r="A890" s="31"/>
      <c r="B890" s="32"/>
      <c r="C890" s="210" t="s">
        <v>220</v>
      </c>
      <c r="D890" s="210" t="s">
        <v>381</v>
      </c>
      <c r="E890" s="17" t="s">
        <v>1</v>
      </c>
      <c r="F890" s="211">
        <v>4.274</v>
      </c>
      <c r="G890" s="31"/>
      <c r="H890" s="32"/>
    </row>
    <row r="891" spans="1:8" s="2" customFormat="1" ht="16.899999999999999" customHeight="1">
      <c r="A891" s="31"/>
      <c r="B891" s="32"/>
      <c r="C891" s="206" t="s">
        <v>337</v>
      </c>
      <c r="D891" s="207" t="s">
        <v>337</v>
      </c>
      <c r="E891" s="208" t="s">
        <v>1</v>
      </c>
      <c r="F891" s="209">
        <v>4.274</v>
      </c>
      <c r="G891" s="31"/>
      <c r="H891" s="32"/>
    </row>
    <row r="892" spans="1:8" s="2" customFormat="1" ht="16.899999999999999" customHeight="1">
      <c r="A892" s="31"/>
      <c r="B892" s="32"/>
      <c r="C892" s="210" t="s">
        <v>337</v>
      </c>
      <c r="D892" s="210" t="s">
        <v>557</v>
      </c>
      <c r="E892" s="17" t="s">
        <v>1</v>
      </c>
      <c r="F892" s="211">
        <v>4.274</v>
      </c>
      <c r="G892" s="31"/>
      <c r="H892" s="32"/>
    </row>
    <row r="893" spans="1:8" s="2" customFormat="1" ht="16.899999999999999" customHeight="1">
      <c r="A893" s="31"/>
      <c r="B893" s="32"/>
      <c r="C893" s="206" t="s">
        <v>613</v>
      </c>
      <c r="D893" s="207" t="s">
        <v>613</v>
      </c>
      <c r="E893" s="208" t="s">
        <v>1</v>
      </c>
      <c r="F893" s="209">
        <v>21.3</v>
      </c>
      <c r="G893" s="31"/>
      <c r="H893" s="32"/>
    </row>
    <row r="894" spans="1:8" s="2" customFormat="1" ht="16.899999999999999" customHeight="1">
      <c r="A894" s="31"/>
      <c r="B894" s="32"/>
      <c r="C894" s="210" t="s">
        <v>613</v>
      </c>
      <c r="D894" s="210" t="s">
        <v>614</v>
      </c>
      <c r="E894" s="17" t="s">
        <v>1</v>
      </c>
      <c r="F894" s="211">
        <v>21.3</v>
      </c>
      <c r="G894" s="31"/>
      <c r="H894" s="32"/>
    </row>
    <row r="895" spans="1:8" s="2" customFormat="1" ht="16.899999999999999" customHeight="1">
      <c r="A895" s="31"/>
      <c r="B895" s="32"/>
      <c r="C895" s="206" t="s">
        <v>623</v>
      </c>
      <c r="D895" s="207" t="s">
        <v>623</v>
      </c>
      <c r="E895" s="208" t="s">
        <v>1</v>
      </c>
      <c r="F895" s="209">
        <v>32.1</v>
      </c>
      <c r="G895" s="31"/>
      <c r="H895" s="32"/>
    </row>
    <row r="896" spans="1:8" s="2" customFormat="1" ht="16.899999999999999" customHeight="1">
      <c r="A896" s="31"/>
      <c r="B896" s="32"/>
      <c r="C896" s="210" t="s">
        <v>623</v>
      </c>
      <c r="D896" s="210" t="s">
        <v>624</v>
      </c>
      <c r="E896" s="17" t="s">
        <v>1</v>
      </c>
      <c r="F896" s="211">
        <v>32.1</v>
      </c>
      <c r="G896" s="31"/>
      <c r="H896" s="32"/>
    </row>
    <row r="897" spans="1:8" s="2" customFormat="1" ht="26.45" customHeight="1">
      <c r="A897" s="31"/>
      <c r="B897" s="32"/>
      <c r="C897" s="205" t="s">
        <v>797</v>
      </c>
      <c r="D897" s="205" t="s">
        <v>120</v>
      </c>
      <c r="E897" s="31"/>
      <c r="F897" s="31"/>
      <c r="G897" s="31"/>
      <c r="H897" s="32"/>
    </row>
    <row r="898" spans="1:8" s="2" customFormat="1" ht="16.899999999999999" customHeight="1">
      <c r="A898" s="31"/>
      <c r="B898" s="32"/>
      <c r="C898" s="206" t="s">
        <v>244</v>
      </c>
      <c r="D898" s="207" t="s">
        <v>244</v>
      </c>
      <c r="E898" s="208" t="s">
        <v>1</v>
      </c>
      <c r="F898" s="209">
        <v>6.5</v>
      </c>
      <c r="G898" s="31"/>
      <c r="H898" s="32"/>
    </row>
    <row r="899" spans="1:8" s="2" customFormat="1" ht="16.899999999999999" customHeight="1">
      <c r="A899" s="31"/>
      <c r="B899" s="32"/>
      <c r="C899" s="210" t="s">
        <v>244</v>
      </c>
      <c r="D899" s="210" t="s">
        <v>639</v>
      </c>
      <c r="E899" s="17" t="s">
        <v>1</v>
      </c>
      <c r="F899" s="211">
        <v>6.5</v>
      </c>
      <c r="G899" s="31"/>
      <c r="H899" s="32"/>
    </row>
    <row r="900" spans="1:8" s="2" customFormat="1" ht="16.899999999999999" customHeight="1">
      <c r="A900" s="31"/>
      <c r="B900" s="32"/>
      <c r="C900" s="212" t="s">
        <v>788</v>
      </c>
      <c r="D900" s="31"/>
      <c r="E900" s="31"/>
      <c r="F900" s="31"/>
      <c r="G900" s="31"/>
      <c r="H900" s="32"/>
    </row>
    <row r="901" spans="1:8" s="2" customFormat="1" ht="16.899999999999999" customHeight="1">
      <c r="A901" s="31"/>
      <c r="B901" s="32"/>
      <c r="C901" s="210" t="s">
        <v>581</v>
      </c>
      <c r="D901" s="210" t="s">
        <v>582</v>
      </c>
      <c r="E901" s="17" t="s">
        <v>240</v>
      </c>
      <c r="F901" s="211">
        <v>6.5</v>
      </c>
      <c r="G901" s="31"/>
      <c r="H901" s="32"/>
    </row>
    <row r="902" spans="1:8" s="2" customFormat="1" ht="16.899999999999999" customHeight="1">
      <c r="A902" s="31"/>
      <c r="B902" s="32"/>
      <c r="C902" s="206" t="s">
        <v>311</v>
      </c>
      <c r="D902" s="207" t="s">
        <v>311</v>
      </c>
      <c r="E902" s="208" t="s">
        <v>1</v>
      </c>
      <c r="F902" s="209">
        <v>2.1890000000000001</v>
      </c>
      <c r="G902" s="31"/>
      <c r="H902" s="32"/>
    </row>
    <row r="903" spans="1:8" s="2" customFormat="1" ht="16.899999999999999" customHeight="1">
      <c r="A903" s="31"/>
      <c r="B903" s="32"/>
      <c r="C903" s="210" t="s">
        <v>311</v>
      </c>
      <c r="D903" s="210" t="s">
        <v>642</v>
      </c>
      <c r="E903" s="17" t="s">
        <v>1</v>
      </c>
      <c r="F903" s="211">
        <v>2.1890000000000001</v>
      </c>
      <c r="G903" s="31"/>
      <c r="H903" s="32"/>
    </row>
    <row r="904" spans="1:8" s="2" customFormat="1" ht="16.899999999999999" customHeight="1">
      <c r="A904" s="31"/>
      <c r="B904" s="32"/>
      <c r="C904" s="212" t="s">
        <v>788</v>
      </c>
      <c r="D904" s="31"/>
      <c r="E904" s="31"/>
      <c r="F904" s="31"/>
      <c r="G904" s="31"/>
      <c r="H904" s="32"/>
    </row>
    <row r="905" spans="1:8" s="2" customFormat="1" ht="16.899999999999999" customHeight="1">
      <c r="A905" s="31"/>
      <c r="B905" s="32"/>
      <c r="C905" s="210" t="s">
        <v>324</v>
      </c>
      <c r="D905" s="210" t="s">
        <v>325</v>
      </c>
      <c r="E905" s="17" t="s">
        <v>268</v>
      </c>
      <c r="F905" s="211">
        <v>3.5739999999999998</v>
      </c>
      <c r="G905" s="31"/>
      <c r="H905" s="32"/>
    </row>
    <row r="906" spans="1:8" s="2" customFormat="1" ht="16.899999999999999" customHeight="1">
      <c r="A906" s="31"/>
      <c r="B906" s="32"/>
      <c r="C906" s="206" t="s">
        <v>319</v>
      </c>
      <c r="D906" s="207" t="s">
        <v>319</v>
      </c>
      <c r="E906" s="208" t="s">
        <v>1</v>
      </c>
      <c r="F906" s="209">
        <v>1.0669999999999999</v>
      </c>
      <c r="G906" s="31"/>
      <c r="H906" s="32"/>
    </row>
    <row r="907" spans="1:8" s="2" customFormat="1" ht="16.899999999999999" customHeight="1">
      <c r="A907" s="31"/>
      <c r="B907" s="32"/>
      <c r="C907" s="210" t="s">
        <v>319</v>
      </c>
      <c r="D907" s="210" t="s">
        <v>654</v>
      </c>
      <c r="E907" s="17" t="s">
        <v>1</v>
      </c>
      <c r="F907" s="211">
        <v>1.0669999999999999</v>
      </c>
      <c r="G907" s="31"/>
      <c r="H907" s="32"/>
    </row>
    <row r="908" spans="1:8" s="2" customFormat="1" ht="16.899999999999999" customHeight="1">
      <c r="A908" s="31"/>
      <c r="B908" s="32"/>
      <c r="C908" s="212" t="s">
        <v>788</v>
      </c>
      <c r="D908" s="31"/>
      <c r="E908" s="31"/>
      <c r="F908" s="31"/>
      <c r="G908" s="31"/>
      <c r="H908" s="32"/>
    </row>
    <row r="909" spans="1:8" s="2" customFormat="1" ht="16.899999999999999" customHeight="1">
      <c r="A909" s="31"/>
      <c r="B909" s="32"/>
      <c r="C909" s="210" t="s">
        <v>332</v>
      </c>
      <c r="D909" s="210" t="s">
        <v>317</v>
      </c>
      <c r="E909" s="17" t="s">
        <v>304</v>
      </c>
      <c r="F909" s="211">
        <v>1.0669999999999999</v>
      </c>
      <c r="G909" s="31"/>
      <c r="H909" s="32"/>
    </row>
    <row r="910" spans="1:8" s="2" customFormat="1" ht="16.899999999999999" customHeight="1">
      <c r="A910" s="31"/>
      <c r="B910" s="32"/>
      <c r="C910" s="206" t="s">
        <v>353</v>
      </c>
      <c r="D910" s="207" t="s">
        <v>353</v>
      </c>
      <c r="E910" s="208" t="s">
        <v>1</v>
      </c>
      <c r="F910" s="209">
        <v>6.5</v>
      </c>
      <c r="G910" s="31"/>
      <c r="H910" s="32"/>
    </row>
    <row r="911" spans="1:8" s="2" customFormat="1" ht="16.899999999999999" customHeight="1">
      <c r="A911" s="31"/>
      <c r="B911" s="32"/>
      <c r="C911" s="210" t="s">
        <v>353</v>
      </c>
      <c r="D911" s="210" t="s">
        <v>639</v>
      </c>
      <c r="E911" s="17" t="s">
        <v>1</v>
      </c>
      <c r="F911" s="211">
        <v>6.5</v>
      </c>
      <c r="G911" s="31"/>
      <c r="H911" s="32"/>
    </row>
    <row r="912" spans="1:8" s="2" customFormat="1" ht="16.899999999999999" customHeight="1">
      <c r="A912" s="31"/>
      <c r="B912" s="32"/>
      <c r="C912" s="212" t="s">
        <v>788</v>
      </c>
      <c r="D912" s="31"/>
      <c r="E912" s="31"/>
      <c r="F912" s="31"/>
      <c r="G912" s="31"/>
      <c r="H912" s="32"/>
    </row>
    <row r="913" spans="1:8" s="2" customFormat="1" ht="16.899999999999999" customHeight="1">
      <c r="A913" s="31"/>
      <c r="B913" s="32"/>
      <c r="C913" s="210" t="s">
        <v>248</v>
      </c>
      <c r="D913" s="210" t="s">
        <v>249</v>
      </c>
      <c r="E913" s="17" t="s">
        <v>240</v>
      </c>
      <c r="F913" s="211">
        <v>6.5</v>
      </c>
      <c r="G913" s="31"/>
      <c r="H913" s="32"/>
    </row>
    <row r="914" spans="1:8" s="2" customFormat="1" ht="16.899999999999999" customHeight="1">
      <c r="A914" s="31"/>
      <c r="B914" s="32"/>
      <c r="C914" s="206" t="s">
        <v>361</v>
      </c>
      <c r="D914" s="207" t="s">
        <v>361</v>
      </c>
      <c r="E914" s="208" t="s">
        <v>1</v>
      </c>
      <c r="F914" s="209">
        <v>2.1890000000000001</v>
      </c>
      <c r="G914" s="31"/>
      <c r="H914" s="32"/>
    </row>
    <row r="915" spans="1:8" s="2" customFormat="1" ht="16.899999999999999" customHeight="1">
      <c r="A915" s="31"/>
      <c r="B915" s="32"/>
      <c r="C915" s="210" t="s">
        <v>361</v>
      </c>
      <c r="D915" s="210" t="s">
        <v>642</v>
      </c>
      <c r="E915" s="17" t="s">
        <v>1</v>
      </c>
      <c r="F915" s="211">
        <v>2.1890000000000001</v>
      </c>
      <c r="G915" s="31"/>
      <c r="H915" s="32"/>
    </row>
    <row r="916" spans="1:8" s="2" customFormat="1" ht="16.899999999999999" customHeight="1">
      <c r="A916" s="31"/>
      <c r="B916" s="32"/>
      <c r="C916" s="212" t="s">
        <v>788</v>
      </c>
      <c r="D916" s="31"/>
      <c r="E916" s="31"/>
      <c r="F916" s="31"/>
      <c r="G916" s="31"/>
      <c r="H916" s="32"/>
    </row>
    <row r="917" spans="1:8" s="2" customFormat="1" ht="16.899999999999999" customHeight="1">
      <c r="A917" s="31"/>
      <c r="B917" s="32"/>
      <c r="C917" s="210" t="s">
        <v>266</v>
      </c>
      <c r="D917" s="210" t="s">
        <v>267</v>
      </c>
      <c r="E917" s="17" t="s">
        <v>268</v>
      </c>
      <c r="F917" s="211">
        <v>3.5739999999999998</v>
      </c>
      <c r="G917" s="31"/>
      <c r="H917" s="32"/>
    </row>
    <row r="918" spans="1:8" s="2" customFormat="1" ht="16.899999999999999" customHeight="1">
      <c r="A918" s="31"/>
      <c r="B918" s="32"/>
      <c r="C918" s="206" t="s">
        <v>259</v>
      </c>
      <c r="D918" s="207" t="s">
        <v>259</v>
      </c>
      <c r="E918" s="208" t="s">
        <v>1</v>
      </c>
      <c r="F918" s="209">
        <v>2.1890000000000001</v>
      </c>
      <c r="G918" s="31"/>
      <c r="H918" s="32"/>
    </row>
    <row r="919" spans="1:8" s="2" customFormat="1" ht="16.899999999999999" customHeight="1">
      <c r="A919" s="31"/>
      <c r="B919" s="32"/>
      <c r="C919" s="210" t="s">
        <v>259</v>
      </c>
      <c r="D919" s="210" t="s">
        <v>642</v>
      </c>
      <c r="E919" s="17" t="s">
        <v>1</v>
      </c>
      <c r="F919" s="211">
        <v>2.1890000000000001</v>
      </c>
      <c r="G919" s="31"/>
      <c r="H919" s="32"/>
    </row>
    <row r="920" spans="1:8" s="2" customFormat="1" ht="16.899999999999999" customHeight="1">
      <c r="A920" s="31"/>
      <c r="B920" s="32"/>
      <c r="C920" s="212" t="s">
        <v>788</v>
      </c>
      <c r="D920" s="31"/>
      <c r="E920" s="31"/>
      <c r="F920" s="31"/>
      <c r="G920" s="31"/>
      <c r="H920" s="32"/>
    </row>
    <row r="921" spans="1:8" s="2" customFormat="1" ht="16.899999999999999" customHeight="1">
      <c r="A921" s="31"/>
      <c r="B921" s="32"/>
      <c r="C921" s="210" t="s">
        <v>279</v>
      </c>
      <c r="D921" s="210" t="s">
        <v>280</v>
      </c>
      <c r="E921" s="17" t="s">
        <v>268</v>
      </c>
      <c r="F921" s="211">
        <v>3.5739999999999998</v>
      </c>
      <c r="G921" s="31"/>
      <c r="H921" s="32"/>
    </row>
    <row r="922" spans="1:8" s="2" customFormat="1" ht="16.899999999999999" customHeight="1">
      <c r="A922" s="31"/>
      <c r="B922" s="32"/>
      <c r="C922" s="206" t="s">
        <v>271</v>
      </c>
      <c r="D922" s="207" t="s">
        <v>271</v>
      </c>
      <c r="E922" s="208" t="s">
        <v>1</v>
      </c>
      <c r="F922" s="209">
        <v>2.1890000000000001</v>
      </c>
      <c r="G922" s="31"/>
      <c r="H922" s="32"/>
    </row>
    <row r="923" spans="1:8" s="2" customFormat="1" ht="16.899999999999999" customHeight="1">
      <c r="A923" s="31"/>
      <c r="B923" s="32"/>
      <c r="C923" s="210" t="s">
        <v>271</v>
      </c>
      <c r="D923" s="210" t="s">
        <v>642</v>
      </c>
      <c r="E923" s="17" t="s">
        <v>1</v>
      </c>
      <c r="F923" s="211">
        <v>2.1890000000000001</v>
      </c>
      <c r="G923" s="31"/>
      <c r="H923" s="32"/>
    </row>
    <row r="924" spans="1:8" s="2" customFormat="1" ht="16.899999999999999" customHeight="1">
      <c r="A924" s="31"/>
      <c r="B924" s="32"/>
      <c r="C924" s="212" t="s">
        <v>788</v>
      </c>
      <c r="D924" s="31"/>
      <c r="E924" s="31"/>
      <c r="F924" s="31"/>
      <c r="G924" s="31"/>
      <c r="H924" s="32"/>
    </row>
    <row r="925" spans="1:8" s="2" customFormat="1" ht="16.899999999999999" customHeight="1">
      <c r="A925" s="31"/>
      <c r="B925" s="32"/>
      <c r="C925" s="210" t="s">
        <v>287</v>
      </c>
      <c r="D925" s="210" t="s">
        <v>288</v>
      </c>
      <c r="E925" s="17" t="s">
        <v>268</v>
      </c>
      <c r="F925" s="211">
        <v>3.5739999999999998</v>
      </c>
      <c r="G925" s="31"/>
      <c r="H925" s="32"/>
    </row>
    <row r="926" spans="1:8" s="2" customFormat="1" ht="16.899999999999999" customHeight="1">
      <c r="A926" s="31"/>
      <c r="B926" s="32"/>
      <c r="C926" s="206" t="s">
        <v>283</v>
      </c>
      <c r="D926" s="207" t="s">
        <v>283</v>
      </c>
      <c r="E926" s="208" t="s">
        <v>1</v>
      </c>
      <c r="F926" s="209">
        <v>2.1890000000000001</v>
      </c>
      <c r="G926" s="31"/>
      <c r="H926" s="32"/>
    </row>
    <row r="927" spans="1:8" s="2" customFormat="1" ht="16.899999999999999" customHeight="1">
      <c r="A927" s="31"/>
      <c r="B927" s="32"/>
      <c r="C927" s="210" t="s">
        <v>283</v>
      </c>
      <c r="D927" s="210" t="s">
        <v>642</v>
      </c>
      <c r="E927" s="17" t="s">
        <v>1</v>
      </c>
      <c r="F927" s="211">
        <v>2.1890000000000001</v>
      </c>
      <c r="G927" s="31"/>
      <c r="H927" s="32"/>
    </row>
    <row r="928" spans="1:8" s="2" customFormat="1" ht="16.899999999999999" customHeight="1">
      <c r="A928" s="31"/>
      <c r="B928" s="32"/>
      <c r="C928" s="212" t="s">
        <v>788</v>
      </c>
      <c r="D928" s="31"/>
      <c r="E928" s="31"/>
      <c r="F928" s="31"/>
      <c r="G928" s="31"/>
      <c r="H928" s="32"/>
    </row>
    <row r="929" spans="1:8" s="2" customFormat="1" ht="16.899999999999999" customHeight="1">
      <c r="A929" s="31"/>
      <c r="B929" s="32"/>
      <c r="C929" s="210" t="s">
        <v>294</v>
      </c>
      <c r="D929" s="210" t="s">
        <v>295</v>
      </c>
      <c r="E929" s="17" t="s">
        <v>268</v>
      </c>
      <c r="F929" s="211">
        <v>3.5739999999999998</v>
      </c>
      <c r="G929" s="31"/>
      <c r="H929" s="32"/>
    </row>
    <row r="930" spans="1:8" s="2" customFormat="1" ht="16.899999999999999" customHeight="1">
      <c r="A930" s="31"/>
      <c r="B930" s="32"/>
      <c r="C930" s="206" t="s">
        <v>298</v>
      </c>
      <c r="D930" s="207" t="s">
        <v>298</v>
      </c>
      <c r="E930" s="208" t="s">
        <v>1</v>
      </c>
      <c r="F930" s="209">
        <v>2.1890000000000001</v>
      </c>
      <c r="G930" s="31"/>
      <c r="H930" s="32"/>
    </row>
    <row r="931" spans="1:8" s="2" customFormat="1" ht="16.899999999999999" customHeight="1">
      <c r="A931" s="31"/>
      <c r="B931" s="32"/>
      <c r="C931" s="210" t="s">
        <v>298</v>
      </c>
      <c r="D931" s="210" t="s">
        <v>642</v>
      </c>
      <c r="E931" s="17" t="s">
        <v>1</v>
      </c>
      <c r="F931" s="211">
        <v>2.1890000000000001</v>
      </c>
      <c r="G931" s="31"/>
      <c r="H931" s="32"/>
    </row>
    <row r="932" spans="1:8" s="2" customFormat="1" ht="16.899999999999999" customHeight="1">
      <c r="A932" s="31"/>
      <c r="B932" s="32"/>
      <c r="C932" s="212" t="s">
        <v>788</v>
      </c>
      <c r="D932" s="31"/>
      <c r="E932" s="31"/>
      <c r="F932" s="31"/>
      <c r="G932" s="31"/>
      <c r="H932" s="32"/>
    </row>
    <row r="933" spans="1:8" s="2" customFormat="1" ht="16.899999999999999" customHeight="1">
      <c r="A933" s="31"/>
      <c r="B933" s="32"/>
      <c r="C933" s="210" t="s">
        <v>307</v>
      </c>
      <c r="D933" s="210" t="s">
        <v>308</v>
      </c>
      <c r="E933" s="17" t="s">
        <v>268</v>
      </c>
      <c r="F933" s="211">
        <v>3.5739999999999998</v>
      </c>
      <c r="G933" s="31"/>
      <c r="H933" s="32"/>
    </row>
    <row r="934" spans="1:8" s="2" customFormat="1" ht="16.899999999999999" customHeight="1">
      <c r="A934" s="31"/>
      <c r="B934" s="32"/>
      <c r="C934" s="206" t="s">
        <v>383</v>
      </c>
      <c r="D934" s="207" t="s">
        <v>383</v>
      </c>
      <c r="E934" s="208" t="s">
        <v>1</v>
      </c>
      <c r="F934" s="209">
        <v>1.0669999999999999</v>
      </c>
      <c r="G934" s="31"/>
      <c r="H934" s="32"/>
    </row>
    <row r="935" spans="1:8" s="2" customFormat="1" ht="16.899999999999999" customHeight="1">
      <c r="A935" s="31"/>
      <c r="B935" s="32"/>
      <c r="C935" s="210" t="s">
        <v>383</v>
      </c>
      <c r="D935" s="210" t="s">
        <v>654</v>
      </c>
      <c r="E935" s="17" t="s">
        <v>1</v>
      </c>
      <c r="F935" s="211">
        <v>1.0669999999999999</v>
      </c>
      <c r="G935" s="31"/>
      <c r="H935" s="32"/>
    </row>
    <row r="936" spans="1:8" s="2" customFormat="1" ht="16.899999999999999" customHeight="1">
      <c r="A936" s="31"/>
      <c r="B936" s="32"/>
      <c r="C936" s="212" t="s">
        <v>788</v>
      </c>
      <c r="D936" s="31"/>
      <c r="E936" s="31"/>
      <c r="F936" s="31"/>
      <c r="G936" s="31"/>
      <c r="H936" s="32"/>
    </row>
    <row r="937" spans="1:8" s="2" customFormat="1" ht="16.899999999999999" customHeight="1">
      <c r="A937" s="31"/>
      <c r="B937" s="32"/>
      <c r="C937" s="210" t="s">
        <v>316</v>
      </c>
      <c r="D937" s="210" t="s">
        <v>317</v>
      </c>
      <c r="E937" s="17" t="s">
        <v>304</v>
      </c>
      <c r="F937" s="211">
        <v>1.0669999999999999</v>
      </c>
      <c r="G937" s="31"/>
      <c r="H937" s="32"/>
    </row>
    <row r="938" spans="1:8" s="2" customFormat="1" ht="16.899999999999999" customHeight="1">
      <c r="A938" s="31"/>
      <c r="B938" s="32"/>
      <c r="C938" s="206" t="s">
        <v>246</v>
      </c>
      <c r="D938" s="207" t="s">
        <v>246</v>
      </c>
      <c r="E938" s="208" t="s">
        <v>1</v>
      </c>
      <c r="F938" s="209">
        <v>6.5</v>
      </c>
      <c r="G938" s="31"/>
      <c r="H938" s="32"/>
    </row>
    <row r="939" spans="1:8" s="2" customFormat="1" ht="16.899999999999999" customHeight="1">
      <c r="A939" s="31"/>
      <c r="B939" s="32"/>
      <c r="C939" s="210" t="s">
        <v>246</v>
      </c>
      <c r="D939" s="210" t="s">
        <v>247</v>
      </c>
      <c r="E939" s="17" t="s">
        <v>1</v>
      </c>
      <c r="F939" s="211">
        <v>6.5</v>
      </c>
      <c r="G939" s="31"/>
      <c r="H939" s="32"/>
    </row>
    <row r="940" spans="1:8" s="2" customFormat="1" ht="16.899999999999999" customHeight="1">
      <c r="A940" s="31"/>
      <c r="B940" s="32"/>
      <c r="C940" s="206" t="s">
        <v>229</v>
      </c>
      <c r="D940" s="207" t="s">
        <v>229</v>
      </c>
      <c r="E940" s="208" t="s">
        <v>1</v>
      </c>
      <c r="F940" s="209">
        <v>1.385</v>
      </c>
      <c r="G940" s="31"/>
      <c r="H940" s="32"/>
    </row>
    <row r="941" spans="1:8" s="2" customFormat="1" ht="16.899999999999999" customHeight="1">
      <c r="A941" s="31"/>
      <c r="B941" s="32"/>
      <c r="C941" s="210" t="s">
        <v>229</v>
      </c>
      <c r="D941" s="210" t="s">
        <v>643</v>
      </c>
      <c r="E941" s="17" t="s">
        <v>1</v>
      </c>
      <c r="F941" s="211">
        <v>1.385</v>
      </c>
      <c r="G941" s="31"/>
      <c r="H941" s="32"/>
    </row>
    <row r="942" spans="1:8" s="2" customFormat="1" ht="16.899999999999999" customHeight="1">
      <c r="A942" s="31"/>
      <c r="B942" s="32"/>
      <c r="C942" s="212" t="s">
        <v>788</v>
      </c>
      <c r="D942" s="31"/>
      <c r="E942" s="31"/>
      <c r="F942" s="31"/>
      <c r="G942" s="31"/>
      <c r="H942" s="32"/>
    </row>
    <row r="943" spans="1:8" s="2" customFormat="1" ht="16.899999999999999" customHeight="1">
      <c r="A943" s="31"/>
      <c r="B943" s="32"/>
      <c r="C943" s="210" t="s">
        <v>324</v>
      </c>
      <c r="D943" s="210" t="s">
        <v>325</v>
      </c>
      <c r="E943" s="17" t="s">
        <v>268</v>
      </c>
      <c r="F943" s="211">
        <v>3.5739999999999998</v>
      </c>
      <c r="G943" s="31"/>
      <c r="H943" s="32"/>
    </row>
    <row r="944" spans="1:8" s="2" customFormat="1" ht="16.899999999999999" customHeight="1">
      <c r="A944" s="31"/>
      <c r="B944" s="32"/>
      <c r="C944" s="206" t="s">
        <v>321</v>
      </c>
      <c r="D944" s="207" t="s">
        <v>321</v>
      </c>
      <c r="E944" s="208" t="s">
        <v>1</v>
      </c>
      <c r="F944" s="209">
        <v>1.0669999999999999</v>
      </c>
      <c r="G944" s="31"/>
      <c r="H944" s="32"/>
    </row>
    <row r="945" spans="1:8" s="2" customFormat="1" ht="16.899999999999999" customHeight="1">
      <c r="A945" s="31"/>
      <c r="B945" s="32"/>
      <c r="C945" s="210" t="s">
        <v>321</v>
      </c>
      <c r="D945" s="210" t="s">
        <v>322</v>
      </c>
      <c r="E945" s="17" t="s">
        <v>1</v>
      </c>
      <c r="F945" s="211">
        <v>1.0669999999999999</v>
      </c>
      <c r="G945" s="31"/>
      <c r="H945" s="32"/>
    </row>
    <row r="946" spans="1:8" s="2" customFormat="1" ht="16.899999999999999" customHeight="1">
      <c r="A946" s="31"/>
      <c r="B946" s="32"/>
      <c r="C946" s="206" t="s">
        <v>355</v>
      </c>
      <c r="D946" s="207" t="s">
        <v>355</v>
      </c>
      <c r="E946" s="208" t="s">
        <v>1</v>
      </c>
      <c r="F946" s="209">
        <v>6.5</v>
      </c>
      <c r="G946" s="31"/>
      <c r="H946" s="32"/>
    </row>
    <row r="947" spans="1:8" s="2" customFormat="1" ht="16.899999999999999" customHeight="1">
      <c r="A947" s="31"/>
      <c r="B947" s="32"/>
      <c r="C947" s="210" t="s">
        <v>355</v>
      </c>
      <c r="D947" s="210" t="s">
        <v>356</v>
      </c>
      <c r="E947" s="17" t="s">
        <v>1</v>
      </c>
      <c r="F947" s="211">
        <v>6.5</v>
      </c>
      <c r="G947" s="31"/>
      <c r="H947" s="32"/>
    </row>
    <row r="948" spans="1:8" s="2" customFormat="1" ht="16.899999999999999" customHeight="1">
      <c r="A948" s="31"/>
      <c r="B948" s="32"/>
      <c r="C948" s="206" t="s">
        <v>363</v>
      </c>
      <c r="D948" s="207" t="s">
        <v>363</v>
      </c>
      <c r="E948" s="208" t="s">
        <v>1</v>
      </c>
      <c r="F948" s="209">
        <v>1.385</v>
      </c>
      <c r="G948" s="31"/>
      <c r="H948" s="32"/>
    </row>
    <row r="949" spans="1:8" s="2" customFormat="1" ht="16.899999999999999" customHeight="1">
      <c r="A949" s="31"/>
      <c r="B949" s="32"/>
      <c r="C949" s="210" t="s">
        <v>363</v>
      </c>
      <c r="D949" s="210" t="s">
        <v>643</v>
      </c>
      <c r="E949" s="17" t="s">
        <v>1</v>
      </c>
      <c r="F949" s="211">
        <v>1.385</v>
      </c>
      <c r="G949" s="31"/>
      <c r="H949" s="32"/>
    </row>
    <row r="950" spans="1:8" s="2" customFormat="1" ht="16.899999999999999" customHeight="1">
      <c r="A950" s="31"/>
      <c r="B950" s="32"/>
      <c r="C950" s="212" t="s">
        <v>788</v>
      </c>
      <c r="D950" s="31"/>
      <c r="E950" s="31"/>
      <c r="F950" s="31"/>
      <c r="G950" s="31"/>
      <c r="H950" s="32"/>
    </row>
    <row r="951" spans="1:8" s="2" customFormat="1" ht="16.899999999999999" customHeight="1">
      <c r="A951" s="31"/>
      <c r="B951" s="32"/>
      <c r="C951" s="210" t="s">
        <v>266</v>
      </c>
      <c r="D951" s="210" t="s">
        <v>267</v>
      </c>
      <c r="E951" s="17" t="s">
        <v>268</v>
      </c>
      <c r="F951" s="211">
        <v>3.5739999999999998</v>
      </c>
      <c r="G951" s="31"/>
      <c r="H951" s="32"/>
    </row>
    <row r="952" spans="1:8" s="2" customFormat="1" ht="16.899999999999999" customHeight="1">
      <c r="A952" s="31"/>
      <c r="B952" s="32"/>
      <c r="C952" s="206" t="s">
        <v>261</v>
      </c>
      <c r="D952" s="207" t="s">
        <v>261</v>
      </c>
      <c r="E952" s="208" t="s">
        <v>1</v>
      </c>
      <c r="F952" s="209">
        <v>1.385</v>
      </c>
      <c r="G952" s="31"/>
      <c r="H952" s="32"/>
    </row>
    <row r="953" spans="1:8" s="2" customFormat="1" ht="16.899999999999999" customHeight="1">
      <c r="A953" s="31"/>
      <c r="B953" s="32"/>
      <c r="C953" s="210" t="s">
        <v>261</v>
      </c>
      <c r="D953" s="210" t="s">
        <v>643</v>
      </c>
      <c r="E953" s="17" t="s">
        <v>1</v>
      </c>
      <c r="F953" s="211">
        <v>1.385</v>
      </c>
      <c r="G953" s="31"/>
      <c r="H953" s="32"/>
    </row>
    <row r="954" spans="1:8" s="2" customFormat="1" ht="16.899999999999999" customHeight="1">
      <c r="A954" s="31"/>
      <c r="B954" s="32"/>
      <c r="C954" s="212" t="s">
        <v>788</v>
      </c>
      <c r="D954" s="31"/>
      <c r="E954" s="31"/>
      <c r="F954" s="31"/>
      <c r="G954" s="31"/>
      <c r="H954" s="32"/>
    </row>
    <row r="955" spans="1:8" s="2" customFormat="1" ht="16.899999999999999" customHeight="1">
      <c r="A955" s="31"/>
      <c r="B955" s="32"/>
      <c r="C955" s="210" t="s">
        <v>279</v>
      </c>
      <c r="D955" s="210" t="s">
        <v>280</v>
      </c>
      <c r="E955" s="17" t="s">
        <v>268</v>
      </c>
      <c r="F955" s="211">
        <v>3.5739999999999998</v>
      </c>
      <c r="G955" s="31"/>
      <c r="H955" s="32"/>
    </row>
    <row r="956" spans="1:8" s="2" customFormat="1" ht="16.899999999999999" customHeight="1">
      <c r="A956" s="31"/>
      <c r="B956" s="32"/>
      <c r="C956" s="206" t="s">
        <v>211</v>
      </c>
      <c r="D956" s="207" t="s">
        <v>211</v>
      </c>
      <c r="E956" s="208" t="s">
        <v>1</v>
      </c>
      <c r="F956" s="209">
        <v>1.385</v>
      </c>
      <c r="G956" s="31"/>
      <c r="H956" s="32"/>
    </row>
    <row r="957" spans="1:8" s="2" customFormat="1" ht="16.899999999999999" customHeight="1">
      <c r="A957" s="31"/>
      <c r="B957" s="32"/>
      <c r="C957" s="210" t="s">
        <v>211</v>
      </c>
      <c r="D957" s="210" t="s">
        <v>643</v>
      </c>
      <c r="E957" s="17" t="s">
        <v>1</v>
      </c>
      <c r="F957" s="211">
        <v>1.385</v>
      </c>
      <c r="G957" s="31"/>
      <c r="H957" s="32"/>
    </row>
    <row r="958" spans="1:8" s="2" customFormat="1" ht="16.899999999999999" customHeight="1">
      <c r="A958" s="31"/>
      <c r="B958" s="32"/>
      <c r="C958" s="212" t="s">
        <v>788</v>
      </c>
      <c r="D958" s="31"/>
      <c r="E958" s="31"/>
      <c r="F958" s="31"/>
      <c r="G958" s="31"/>
      <c r="H958" s="32"/>
    </row>
    <row r="959" spans="1:8" s="2" customFormat="1" ht="16.899999999999999" customHeight="1">
      <c r="A959" s="31"/>
      <c r="B959" s="32"/>
      <c r="C959" s="210" t="s">
        <v>287</v>
      </c>
      <c r="D959" s="210" t="s">
        <v>288</v>
      </c>
      <c r="E959" s="17" t="s">
        <v>268</v>
      </c>
      <c r="F959" s="211">
        <v>3.5739999999999998</v>
      </c>
      <c r="G959" s="31"/>
      <c r="H959" s="32"/>
    </row>
    <row r="960" spans="1:8" s="2" customFormat="1" ht="16.899999999999999" customHeight="1">
      <c r="A960" s="31"/>
      <c r="B960" s="32"/>
      <c r="C960" s="206" t="s">
        <v>217</v>
      </c>
      <c r="D960" s="207" t="s">
        <v>217</v>
      </c>
      <c r="E960" s="208" t="s">
        <v>1</v>
      </c>
      <c r="F960" s="209">
        <v>1.385</v>
      </c>
      <c r="G960" s="31"/>
      <c r="H960" s="32"/>
    </row>
    <row r="961" spans="1:8" s="2" customFormat="1" ht="16.899999999999999" customHeight="1">
      <c r="A961" s="31"/>
      <c r="B961" s="32"/>
      <c r="C961" s="210" t="s">
        <v>217</v>
      </c>
      <c r="D961" s="210" t="s">
        <v>643</v>
      </c>
      <c r="E961" s="17" t="s">
        <v>1</v>
      </c>
      <c r="F961" s="211">
        <v>1.385</v>
      </c>
      <c r="G961" s="31"/>
      <c r="H961" s="32"/>
    </row>
    <row r="962" spans="1:8" s="2" customFormat="1" ht="16.899999999999999" customHeight="1">
      <c r="A962" s="31"/>
      <c r="B962" s="32"/>
      <c r="C962" s="212" t="s">
        <v>788</v>
      </c>
      <c r="D962" s="31"/>
      <c r="E962" s="31"/>
      <c r="F962" s="31"/>
      <c r="G962" s="31"/>
      <c r="H962" s="32"/>
    </row>
    <row r="963" spans="1:8" s="2" customFormat="1" ht="16.899999999999999" customHeight="1">
      <c r="A963" s="31"/>
      <c r="B963" s="32"/>
      <c r="C963" s="210" t="s">
        <v>294</v>
      </c>
      <c r="D963" s="210" t="s">
        <v>295</v>
      </c>
      <c r="E963" s="17" t="s">
        <v>268</v>
      </c>
      <c r="F963" s="211">
        <v>3.5739999999999998</v>
      </c>
      <c r="G963" s="31"/>
      <c r="H963" s="32"/>
    </row>
    <row r="964" spans="1:8" s="2" customFormat="1" ht="16.899999999999999" customHeight="1">
      <c r="A964" s="31"/>
      <c r="B964" s="32"/>
      <c r="C964" s="206" t="s">
        <v>224</v>
      </c>
      <c r="D964" s="207" t="s">
        <v>224</v>
      </c>
      <c r="E964" s="208" t="s">
        <v>1</v>
      </c>
      <c r="F964" s="209">
        <v>1.385</v>
      </c>
      <c r="G964" s="31"/>
      <c r="H964" s="32"/>
    </row>
    <row r="965" spans="1:8" s="2" customFormat="1" ht="16.899999999999999" customHeight="1">
      <c r="A965" s="31"/>
      <c r="B965" s="32"/>
      <c r="C965" s="210" t="s">
        <v>224</v>
      </c>
      <c r="D965" s="210" t="s">
        <v>643</v>
      </c>
      <c r="E965" s="17" t="s">
        <v>1</v>
      </c>
      <c r="F965" s="211">
        <v>1.385</v>
      </c>
      <c r="G965" s="31"/>
      <c r="H965" s="32"/>
    </row>
    <row r="966" spans="1:8" s="2" customFormat="1" ht="16.899999999999999" customHeight="1">
      <c r="A966" s="31"/>
      <c r="B966" s="32"/>
      <c r="C966" s="212" t="s">
        <v>788</v>
      </c>
      <c r="D966" s="31"/>
      <c r="E966" s="31"/>
      <c r="F966" s="31"/>
      <c r="G966" s="31"/>
      <c r="H966" s="32"/>
    </row>
    <row r="967" spans="1:8" s="2" customFormat="1" ht="16.899999999999999" customHeight="1">
      <c r="A967" s="31"/>
      <c r="B967" s="32"/>
      <c r="C967" s="210" t="s">
        <v>307</v>
      </c>
      <c r="D967" s="210" t="s">
        <v>308</v>
      </c>
      <c r="E967" s="17" t="s">
        <v>268</v>
      </c>
      <c r="F967" s="211">
        <v>3.5739999999999998</v>
      </c>
      <c r="G967" s="31"/>
      <c r="H967" s="32"/>
    </row>
    <row r="968" spans="1:8" s="2" customFormat="1" ht="16.899999999999999" customHeight="1">
      <c r="A968" s="31"/>
      <c r="B968" s="32"/>
      <c r="C968" s="206" t="s">
        <v>337</v>
      </c>
      <c r="D968" s="207" t="s">
        <v>337</v>
      </c>
      <c r="E968" s="208" t="s">
        <v>1</v>
      </c>
      <c r="F968" s="209">
        <v>1.0669999999999999</v>
      </c>
      <c r="G968" s="31"/>
      <c r="H968" s="32"/>
    </row>
    <row r="969" spans="1:8" s="2" customFormat="1" ht="16.899999999999999" customHeight="1">
      <c r="A969" s="31"/>
      <c r="B969" s="32"/>
      <c r="C969" s="210" t="s">
        <v>337</v>
      </c>
      <c r="D969" s="210" t="s">
        <v>557</v>
      </c>
      <c r="E969" s="17" t="s">
        <v>1</v>
      </c>
      <c r="F969" s="211">
        <v>1.0669999999999999</v>
      </c>
      <c r="G969" s="31"/>
      <c r="H969" s="32"/>
    </row>
    <row r="970" spans="1:8" s="2" customFormat="1" ht="16.899999999999999" customHeight="1">
      <c r="A970" s="31"/>
      <c r="B970" s="32"/>
      <c r="C970" s="206" t="s">
        <v>230</v>
      </c>
      <c r="D970" s="207" t="s">
        <v>230</v>
      </c>
      <c r="E970" s="208" t="s">
        <v>1</v>
      </c>
      <c r="F970" s="209">
        <v>3.5739999999999998</v>
      </c>
      <c r="G970" s="31"/>
      <c r="H970" s="32"/>
    </row>
    <row r="971" spans="1:8" s="2" customFormat="1" ht="16.899999999999999" customHeight="1">
      <c r="A971" s="31"/>
      <c r="B971" s="32"/>
      <c r="C971" s="210" t="s">
        <v>230</v>
      </c>
      <c r="D971" s="210" t="s">
        <v>656</v>
      </c>
      <c r="E971" s="17" t="s">
        <v>1</v>
      </c>
      <c r="F971" s="211">
        <v>3.5739999999999998</v>
      </c>
      <c r="G971" s="31"/>
      <c r="H971" s="32"/>
    </row>
    <row r="972" spans="1:8" s="2" customFormat="1" ht="16.899999999999999" customHeight="1">
      <c r="A972" s="31"/>
      <c r="B972" s="32"/>
      <c r="C972" s="206" t="s">
        <v>623</v>
      </c>
      <c r="D972" s="207" t="s">
        <v>623</v>
      </c>
      <c r="E972" s="208" t="s">
        <v>1</v>
      </c>
      <c r="F972" s="209">
        <v>3.5739999999999998</v>
      </c>
      <c r="G972" s="31"/>
      <c r="H972" s="32"/>
    </row>
    <row r="973" spans="1:8" s="2" customFormat="1" ht="16.899999999999999" customHeight="1">
      <c r="A973" s="31"/>
      <c r="B973" s="32"/>
      <c r="C973" s="210" t="s">
        <v>623</v>
      </c>
      <c r="D973" s="210" t="s">
        <v>624</v>
      </c>
      <c r="E973" s="17" t="s">
        <v>1</v>
      </c>
      <c r="F973" s="211">
        <v>3.5739999999999998</v>
      </c>
      <c r="G973" s="31"/>
      <c r="H973" s="32"/>
    </row>
    <row r="974" spans="1:8" s="2" customFormat="1" ht="16.899999999999999" customHeight="1">
      <c r="A974" s="31"/>
      <c r="B974" s="32"/>
      <c r="C974" s="206" t="s">
        <v>575</v>
      </c>
      <c r="D974" s="207" t="s">
        <v>575</v>
      </c>
      <c r="E974" s="208" t="s">
        <v>1</v>
      </c>
      <c r="F974" s="209">
        <v>3.5739999999999998</v>
      </c>
      <c r="G974" s="31"/>
      <c r="H974" s="32"/>
    </row>
    <row r="975" spans="1:8" s="2" customFormat="1" ht="16.899999999999999" customHeight="1">
      <c r="A975" s="31"/>
      <c r="B975" s="32"/>
      <c r="C975" s="210" t="s">
        <v>575</v>
      </c>
      <c r="D975" s="210" t="s">
        <v>645</v>
      </c>
      <c r="E975" s="17" t="s">
        <v>1</v>
      </c>
      <c r="F975" s="211">
        <v>3.5739999999999998</v>
      </c>
      <c r="G975" s="31"/>
      <c r="H975" s="32"/>
    </row>
    <row r="976" spans="1:8" s="2" customFormat="1" ht="16.899999999999999" customHeight="1">
      <c r="A976" s="31"/>
      <c r="B976" s="32"/>
      <c r="C976" s="206" t="s">
        <v>213</v>
      </c>
      <c r="D976" s="207" t="s">
        <v>213</v>
      </c>
      <c r="E976" s="208" t="s">
        <v>1</v>
      </c>
      <c r="F976" s="209">
        <v>3.5739999999999998</v>
      </c>
      <c r="G976" s="31"/>
      <c r="H976" s="32"/>
    </row>
    <row r="977" spans="1:8" s="2" customFormat="1" ht="16.899999999999999" customHeight="1">
      <c r="A977" s="31"/>
      <c r="B977" s="32"/>
      <c r="C977" s="210" t="s">
        <v>213</v>
      </c>
      <c r="D977" s="210" t="s">
        <v>647</v>
      </c>
      <c r="E977" s="17" t="s">
        <v>1</v>
      </c>
      <c r="F977" s="211">
        <v>3.5739999999999998</v>
      </c>
      <c r="G977" s="31"/>
      <c r="H977" s="32"/>
    </row>
    <row r="978" spans="1:8" s="2" customFormat="1" ht="16.899999999999999" customHeight="1">
      <c r="A978" s="31"/>
      <c r="B978" s="32"/>
      <c r="C978" s="206" t="s">
        <v>218</v>
      </c>
      <c r="D978" s="207" t="s">
        <v>218</v>
      </c>
      <c r="E978" s="208" t="s">
        <v>1</v>
      </c>
      <c r="F978" s="209">
        <v>3.5739999999999998</v>
      </c>
      <c r="G978" s="31"/>
      <c r="H978" s="32"/>
    </row>
    <row r="979" spans="1:8" s="2" customFormat="1" ht="16.899999999999999" customHeight="1">
      <c r="A979" s="31"/>
      <c r="B979" s="32"/>
      <c r="C979" s="210" t="s">
        <v>218</v>
      </c>
      <c r="D979" s="210" t="s">
        <v>649</v>
      </c>
      <c r="E979" s="17" t="s">
        <v>1</v>
      </c>
      <c r="F979" s="211">
        <v>3.5739999999999998</v>
      </c>
      <c r="G979" s="31"/>
      <c r="H979" s="32"/>
    </row>
    <row r="980" spans="1:8" s="2" customFormat="1" ht="16.899999999999999" customHeight="1">
      <c r="A980" s="31"/>
      <c r="B980" s="32"/>
      <c r="C980" s="206" t="s">
        <v>226</v>
      </c>
      <c r="D980" s="207" t="s">
        <v>226</v>
      </c>
      <c r="E980" s="208" t="s">
        <v>1</v>
      </c>
      <c r="F980" s="209">
        <v>3.5739999999999998</v>
      </c>
      <c r="G980" s="31"/>
      <c r="H980" s="32"/>
    </row>
    <row r="981" spans="1:8" s="2" customFormat="1" ht="16.899999999999999" customHeight="1">
      <c r="A981" s="31"/>
      <c r="B981" s="32"/>
      <c r="C981" s="210" t="s">
        <v>226</v>
      </c>
      <c r="D981" s="210" t="s">
        <v>652</v>
      </c>
      <c r="E981" s="17" t="s">
        <v>1</v>
      </c>
      <c r="F981" s="211">
        <v>3.5739999999999998</v>
      </c>
      <c r="G981" s="31"/>
      <c r="H981" s="32"/>
    </row>
    <row r="982" spans="1:8" s="2" customFormat="1" ht="26.45" customHeight="1">
      <c r="A982" s="31"/>
      <c r="B982" s="32"/>
      <c r="C982" s="205" t="s">
        <v>798</v>
      </c>
      <c r="D982" s="205" t="s">
        <v>123</v>
      </c>
      <c r="E982" s="31"/>
      <c r="F982" s="31"/>
      <c r="G982" s="31"/>
      <c r="H982" s="32"/>
    </row>
    <row r="983" spans="1:8" s="2" customFormat="1" ht="16.899999999999999" customHeight="1">
      <c r="A983" s="31"/>
      <c r="B983" s="32"/>
      <c r="C983" s="206" t="s">
        <v>244</v>
      </c>
      <c r="D983" s="207" t="s">
        <v>244</v>
      </c>
      <c r="E983" s="208" t="s">
        <v>1</v>
      </c>
      <c r="F983" s="209">
        <v>10.673</v>
      </c>
      <c r="G983" s="31"/>
      <c r="H983" s="32"/>
    </row>
    <row r="984" spans="1:8" s="2" customFormat="1" ht="16.899999999999999" customHeight="1">
      <c r="A984" s="31"/>
      <c r="B984" s="32"/>
      <c r="C984" s="210" t="s">
        <v>1</v>
      </c>
      <c r="D984" s="210" t="s">
        <v>668</v>
      </c>
      <c r="E984" s="17" t="s">
        <v>1</v>
      </c>
      <c r="F984" s="211">
        <v>0</v>
      </c>
      <c r="G984" s="31"/>
      <c r="H984" s="32"/>
    </row>
    <row r="985" spans="1:8" s="2" customFormat="1" ht="16.899999999999999" customHeight="1">
      <c r="A985" s="31"/>
      <c r="B985" s="32"/>
      <c r="C985" s="210" t="s">
        <v>1</v>
      </c>
      <c r="D985" s="210" t="s">
        <v>669</v>
      </c>
      <c r="E985" s="17" t="s">
        <v>1</v>
      </c>
      <c r="F985" s="211">
        <v>0</v>
      </c>
      <c r="G985" s="31"/>
      <c r="H985" s="32"/>
    </row>
    <row r="986" spans="1:8" s="2" customFormat="1" ht="16.899999999999999" customHeight="1">
      <c r="A986" s="31"/>
      <c r="B986" s="32"/>
      <c r="C986" s="210" t="s">
        <v>1</v>
      </c>
      <c r="D986" s="210" t="s">
        <v>670</v>
      </c>
      <c r="E986" s="17" t="s">
        <v>1</v>
      </c>
      <c r="F986" s="211">
        <v>0</v>
      </c>
      <c r="G986" s="31"/>
      <c r="H986" s="32"/>
    </row>
    <row r="987" spans="1:8" s="2" customFormat="1" ht="16.899999999999999" customHeight="1">
      <c r="A987" s="31"/>
      <c r="B987" s="32"/>
      <c r="C987" s="210" t="s">
        <v>1</v>
      </c>
      <c r="D987" s="210" t="s">
        <v>671</v>
      </c>
      <c r="E987" s="17" t="s">
        <v>1</v>
      </c>
      <c r="F987" s="211">
        <v>0</v>
      </c>
      <c r="G987" s="31"/>
      <c r="H987" s="32"/>
    </row>
    <row r="988" spans="1:8" s="2" customFormat="1" ht="16.899999999999999" customHeight="1">
      <c r="A988" s="31"/>
      <c r="B988" s="32"/>
      <c r="C988" s="210" t="s">
        <v>1</v>
      </c>
      <c r="D988" s="210" t="s">
        <v>672</v>
      </c>
      <c r="E988" s="17" t="s">
        <v>1</v>
      </c>
      <c r="F988" s="211">
        <v>0</v>
      </c>
      <c r="G988" s="31"/>
      <c r="H988" s="32"/>
    </row>
    <row r="989" spans="1:8" s="2" customFormat="1" ht="16.899999999999999" customHeight="1">
      <c r="A989" s="31"/>
      <c r="B989" s="32"/>
      <c r="C989" s="210" t="s">
        <v>1</v>
      </c>
      <c r="D989" s="210" t="s">
        <v>673</v>
      </c>
      <c r="E989" s="17" t="s">
        <v>1</v>
      </c>
      <c r="F989" s="211">
        <v>0</v>
      </c>
      <c r="G989" s="31"/>
      <c r="H989" s="32"/>
    </row>
    <row r="990" spans="1:8" s="2" customFormat="1" ht="16.899999999999999" customHeight="1">
      <c r="A990" s="31"/>
      <c r="B990" s="32"/>
      <c r="C990" s="210" t="s">
        <v>244</v>
      </c>
      <c r="D990" s="210" t="s">
        <v>674</v>
      </c>
      <c r="E990" s="17" t="s">
        <v>1</v>
      </c>
      <c r="F990" s="211">
        <v>10.673</v>
      </c>
      <c r="G990" s="31"/>
      <c r="H990" s="32"/>
    </row>
    <row r="991" spans="1:8" s="2" customFormat="1" ht="16.899999999999999" customHeight="1">
      <c r="A991" s="31"/>
      <c r="B991" s="32"/>
      <c r="C991" s="212" t="s">
        <v>788</v>
      </c>
      <c r="D991" s="31"/>
      <c r="E991" s="31"/>
      <c r="F991" s="31"/>
      <c r="G991" s="31"/>
      <c r="H991" s="32"/>
    </row>
    <row r="992" spans="1:8" s="2" customFormat="1" ht="16.899999999999999" customHeight="1">
      <c r="A992" s="31"/>
      <c r="B992" s="32"/>
      <c r="C992" s="210" t="s">
        <v>238</v>
      </c>
      <c r="D992" s="210" t="s">
        <v>239</v>
      </c>
      <c r="E992" s="17" t="s">
        <v>240</v>
      </c>
      <c r="F992" s="211">
        <v>10.673</v>
      </c>
      <c r="G992" s="31"/>
      <c r="H992" s="32"/>
    </row>
    <row r="993" spans="1:8" s="2" customFormat="1" ht="16.899999999999999" customHeight="1">
      <c r="A993" s="31"/>
      <c r="B993" s="32"/>
      <c r="C993" s="206" t="s">
        <v>311</v>
      </c>
      <c r="D993" s="207" t="s">
        <v>311</v>
      </c>
      <c r="E993" s="208" t="s">
        <v>1</v>
      </c>
      <c r="F993" s="209">
        <v>0.76500000000000001</v>
      </c>
      <c r="G993" s="31"/>
      <c r="H993" s="32"/>
    </row>
    <row r="994" spans="1:8" s="2" customFormat="1" ht="16.899999999999999" customHeight="1">
      <c r="A994" s="31"/>
      <c r="B994" s="32"/>
      <c r="C994" s="210" t="s">
        <v>311</v>
      </c>
      <c r="D994" s="210" t="s">
        <v>677</v>
      </c>
      <c r="E994" s="17" t="s">
        <v>1</v>
      </c>
      <c r="F994" s="211">
        <v>0.76500000000000001</v>
      </c>
      <c r="G994" s="31"/>
      <c r="H994" s="32"/>
    </row>
    <row r="995" spans="1:8" s="2" customFormat="1" ht="16.899999999999999" customHeight="1">
      <c r="A995" s="31"/>
      <c r="B995" s="32"/>
      <c r="C995" s="212" t="s">
        <v>788</v>
      </c>
      <c r="D995" s="31"/>
      <c r="E995" s="31"/>
      <c r="F995" s="31"/>
      <c r="G995" s="31"/>
      <c r="H995" s="32"/>
    </row>
    <row r="996" spans="1:8" s="2" customFormat="1" ht="16.899999999999999" customHeight="1">
      <c r="A996" s="31"/>
      <c r="B996" s="32"/>
      <c r="C996" s="210" t="s">
        <v>324</v>
      </c>
      <c r="D996" s="210" t="s">
        <v>325</v>
      </c>
      <c r="E996" s="17" t="s">
        <v>268</v>
      </c>
      <c r="F996" s="211">
        <v>7.492</v>
      </c>
      <c r="G996" s="31"/>
      <c r="H996" s="32"/>
    </row>
    <row r="997" spans="1:8" s="2" customFormat="1" ht="16.899999999999999" customHeight="1">
      <c r="A997" s="31"/>
      <c r="B997" s="32"/>
      <c r="C997" s="206" t="s">
        <v>319</v>
      </c>
      <c r="D997" s="207" t="s">
        <v>319</v>
      </c>
      <c r="E997" s="208" t="s">
        <v>1</v>
      </c>
      <c r="F997" s="209">
        <v>2.2360000000000002</v>
      </c>
      <c r="G997" s="31"/>
      <c r="H997" s="32"/>
    </row>
    <row r="998" spans="1:8" s="2" customFormat="1" ht="16.899999999999999" customHeight="1">
      <c r="A998" s="31"/>
      <c r="B998" s="32"/>
      <c r="C998" s="210" t="s">
        <v>319</v>
      </c>
      <c r="D998" s="210" t="s">
        <v>699</v>
      </c>
      <c r="E998" s="17" t="s">
        <v>1</v>
      </c>
      <c r="F998" s="211">
        <v>2.2360000000000002</v>
      </c>
      <c r="G998" s="31"/>
      <c r="H998" s="32"/>
    </row>
    <row r="999" spans="1:8" s="2" customFormat="1" ht="16.899999999999999" customHeight="1">
      <c r="A999" s="31"/>
      <c r="B999" s="32"/>
      <c r="C999" s="212" t="s">
        <v>788</v>
      </c>
      <c r="D999" s="31"/>
      <c r="E999" s="31"/>
      <c r="F999" s="31"/>
      <c r="G999" s="31"/>
      <c r="H999" s="32"/>
    </row>
    <row r="1000" spans="1:8" s="2" customFormat="1" ht="16.899999999999999" customHeight="1">
      <c r="A1000" s="31"/>
      <c r="B1000" s="32"/>
      <c r="C1000" s="210" t="s">
        <v>332</v>
      </c>
      <c r="D1000" s="210" t="s">
        <v>317</v>
      </c>
      <c r="E1000" s="17" t="s">
        <v>304</v>
      </c>
      <c r="F1000" s="211">
        <v>2.2360000000000002</v>
      </c>
      <c r="G1000" s="31"/>
      <c r="H1000" s="32"/>
    </row>
    <row r="1001" spans="1:8" s="2" customFormat="1" ht="16.899999999999999" customHeight="1">
      <c r="A1001" s="31"/>
      <c r="B1001" s="32"/>
      <c r="C1001" s="206" t="s">
        <v>353</v>
      </c>
      <c r="D1001" s="207" t="s">
        <v>353</v>
      </c>
      <c r="E1001" s="208" t="s">
        <v>1</v>
      </c>
      <c r="F1001" s="209">
        <v>10.673</v>
      </c>
      <c r="G1001" s="31"/>
      <c r="H1001" s="32"/>
    </row>
    <row r="1002" spans="1:8" s="2" customFormat="1" ht="16.899999999999999" customHeight="1">
      <c r="A1002" s="31"/>
      <c r="B1002" s="32"/>
      <c r="C1002" s="210" t="s">
        <v>1</v>
      </c>
      <c r="D1002" s="210" t="s">
        <v>668</v>
      </c>
      <c r="E1002" s="17" t="s">
        <v>1</v>
      </c>
      <c r="F1002" s="211">
        <v>0</v>
      </c>
      <c r="G1002" s="31"/>
      <c r="H1002" s="32"/>
    </row>
    <row r="1003" spans="1:8" s="2" customFormat="1" ht="16.899999999999999" customHeight="1">
      <c r="A1003" s="31"/>
      <c r="B1003" s="32"/>
      <c r="C1003" s="210" t="s">
        <v>1</v>
      </c>
      <c r="D1003" s="210" t="s">
        <v>669</v>
      </c>
      <c r="E1003" s="17" t="s">
        <v>1</v>
      </c>
      <c r="F1003" s="211">
        <v>0</v>
      </c>
      <c r="G1003" s="31"/>
      <c r="H1003" s="32"/>
    </row>
    <row r="1004" spans="1:8" s="2" customFormat="1" ht="16.899999999999999" customHeight="1">
      <c r="A1004" s="31"/>
      <c r="B1004" s="32"/>
      <c r="C1004" s="210" t="s">
        <v>1</v>
      </c>
      <c r="D1004" s="210" t="s">
        <v>670</v>
      </c>
      <c r="E1004" s="17" t="s">
        <v>1</v>
      </c>
      <c r="F1004" s="211">
        <v>0</v>
      </c>
      <c r="G1004" s="31"/>
      <c r="H1004" s="32"/>
    </row>
    <row r="1005" spans="1:8" s="2" customFormat="1" ht="16.899999999999999" customHeight="1">
      <c r="A1005" s="31"/>
      <c r="B1005" s="32"/>
      <c r="C1005" s="210" t="s">
        <v>1</v>
      </c>
      <c r="D1005" s="210" t="s">
        <v>671</v>
      </c>
      <c r="E1005" s="17" t="s">
        <v>1</v>
      </c>
      <c r="F1005" s="211">
        <v>0</v>
      </c>
      <c r="G1005" s="31"/>
      <c r="H1005" s="32"/>
    </row>
    <row r="1006" spans="1:8" s="2" customFormat="1" ht="16.899999999999999" customHeight="1">
      <c r="A1006" s="31"/>
      <c r="B1006" s="32"/>
      <c r="C1006" s="210" t="s">
        <v>1</v>
      </c>
      <c r="D1006" s="210" t="s">
        <v>672</v>
      </c>
      <c r="E1006" s="17" t="s">
        <v>1</v>
      </c>
      <c r="F1006" s="211">
        <v>0</v>
      </c>
      <c r="G1006" s="31"/>
      <c r="H1006" s="32"/>
    </row>
    <row r="1007" spans="1:8" s="2" customFormat="1" ht="16.899999999999999" customHeight="1">
      <c r="A1007" s="31"/>
      <c r="B1007" s="32"/>
      <c r="C1007" s="210" t="s">
        <v>1</v>
      </c>
      <c r="D1007" s="210" t="s">
        <v>673</v>
      </c>
      <c r="E1007" s="17" t="s">
        <v>1</v>
      </c>
      <c r="F1007" s="211">
        <v>0</v>
      </c>
      <c r="G1007" s="31"/>
      <c r="H1007" s="32"/>
    </row>
    <row r="1008" spans="1:8" s="2" customFormat="1" ht="16.899999999999999" customHeight="1">
      <c r="A1008" s="31"/>
      <c r="B1008" s="32"/>
      <c r="C1008" s="210" t="s">
        <v>353</v>
      </c>
      <c r="D1008" s="210" t="s">
        <v>674</v>
      </c>
      <c r="E1008" s="17" t="s">
        <v>1</v>
      </c>
      <c r="F1008" s="211">
        <v>10.673</v>
      </c>
      <c r="G1008" s="31"/>
      <c r="H1008" s="32"/>
    </row>
    <row r="1009" spans="1:8" s="2" customFormat="1" ht="16.899999999999999" customHeight="1">
      <c r="A1009" s="31"/>
      <c r="B1009" s="32"/>
      <c r="C1009" s="212" t="s">
        <v>788</v>
      </c>
      <c r="D1009" s="31"/>
      <c r="E1009" s="31"/>
      <c r="F1009" s="31"/>
      <c r="G1009" s="31"/>
      <c r="H1009" s="32"/>
    </row>
    <row r="1010" spans="1:8" s="2" customFormat="1" ht="16.899999999999999" customHeight="1">
      <c r="A1010" s="31"/>
      <c r="B1010" s="32"/>
      <c r="C1010" s="210" t="s">
        <v>248</v>
      </c>
      <c r="D1010" s="210" t="s">
        <v>249</v>
      </c>
      <c r="E1010" s="17" t="s">
        <v>240</v>
      </c>
      <c r="F1010" s="211">
        <v>10.673</v>
      </c>
      <c r="G1010" s="31"/>
      <c r="H1010" s="32"/>
    </row>
    <row r="1011" spans="1:8" s="2" customFormat="1" ht="16.899999999999999" customHeight="1">
      <c r="A1011" s="31"/>
      <c r="B1011" s="32"/>
      <c r="C1011" s="206" t="s">
        <v>361</v>
      </c>
      <c r="D1011" s="207" t="s">
        <v>361</v>
      </c>
      <c r="E1011" s="208" t="s">
        <v>1</v>
      </c>
      <c r="F1011" s="209">
        <v>0.76500000000000001</v>
      </c>
      <c r="G1011" s="31"/>
      <c r="H1011" s="32"/>
    </row>
    <row r="1012" spans="1:8" s="2" customFormat="1" ht="16.899999999999999" customHeight="1">
      <c r="A1012" s="31"/>
      <c r="B1012" s="32"/>
      <c r="C1012" s="210" t="s">
        <v>361</v>
      </c>
      <c r="D1012" s="210" t="s">
        <v>677</v>
      </c>
      <c r="E1012" s="17" t="s">
        <v>1</v>
      </c>
      <c r="F1012" s="211">
        <v>0.76500000000000001</v>
      </c>
      <c r="G1012" s="31"/>
      <c r="H1012" s="32"/>
    </row>
    <row r="1013" spans="1:8" s="2" customFormat="1" ht="16.899999999999999" customHeight="1">
      <c r="A1013" s="31"/>
      <c r="B1013" s="32"/>
      <c r="C1013" s="212" t="s">
        <v>788</v>
      </c>
      <c r="D1013" s="31"/>
      <c r="E1013" s="31"/>
      <c r="F1013" s="31"/>
      <c r="G1013" s="31"/>
      <c r="H1013" s="32"/>
    </row>
    <row r="1014" spans="1:8" s="2" customFormat="1" ht="16.899999999999999" customHeight="1">
      <c r="A1014" s="31"/>
      <c r="B1014" s="32"/>
      <c r="C1014" s="210" t="s">
        <v>266</v>
      </c>
      <c r="D1014" s="210" t="s">
        <v>267</v>
      </c>
      <c r="E1014" s="17" t="s">
        <v>268</v>
      </c>
      <c r="F1014" s="211">
        <v>7.7619999999999996</v>
      </c>
      <c r="G1014" s="31"/>
      <c r="H1014" s="32"/>
    </row>
    <row r="1015" spans="1:8" s="2" customFormat="1" ht="16.899999999999999" customHeight="1">
      <c r="A1015" s="31"/>
      <c r="B1015" s="32"/>
      <c r="C1015" s="206" t="s">
        <v>259</v>
      </c>
      <c r="D1015" s="207" t="s">
        <v>259</v>
      </c>
      <c r="E1015" s="208" t="s">
        <v>1</v>
      </c>
      <c r="F1015" s="209">
        <v>0.76500000000000001</v>
      </c>
      <c r="G1015" s="31"/>
      <c r="H1015" s="32"/>
    </row>
    <row r="1016" spans="1:8" s="2" customFormat="1" ht="16.899999999999999" customHeight="1">
      <c r="A1016" s="31"/>
      <c r="B1016" s="32"/>
      <c r="C1016" s="210" t="s">
        <v>259</v>
      </c>
      <c r="D1016" s="210" t="s">
        <v>677</v>
      </c>
      <c r="E1016" s="17" t="s">
        <v>1</v>
      </c>
      <c r="F1016" s="211">
        <v>0.76500000000000001</v>
      </c>
      <c r="G1016" s="31"/>
      <c r="H1016" s="32"/>
    </row>
    <row r="1017" spans="1:8" s="2" customFormat="1" ht="16.899999999999999" customHeight="1">
      <c r="A1017" s="31"/>
      <c r="B1017" s="32"/>
      <c r="C1017" s="212" t="s">
        <v>788</v>
      </c>
      <c r="D1017" s="31"/>
      <c r="E1017" s="31"/>
      <c r="F1017" s="31"/>
      <c r="G1017" s="31"/>
      <c r="H1017" s="32"/>
    </row>
    <row r="1018" spans="1:8" s="2" customFormat="1" ht="16.899999999999999" customHeight="1">
      <c r="A1018" s="31"/>
      <c r="B1018" s="32"/>
      <c r="C1018" s="210" t="s">
        <v>279</v>
      </c>
      <c r="D1018" s="210" t="s">
        <v>280</v>
      </c>
      <c r="E1018" s="17" t="s">
        <v>268</v>
      </c>
      <c r="F1018" s="211">
        <v>7.7619999999999996</v>
      </c>
      <c r="G1018" s="31"/>
      <c r="H1018" s="32"/>
    </row>
    <row r="1019" spans="1:8" s="2" customFormat="1" ht="16.899999999999999" customHeight="1">
      <c r="A1019" s="31"/>
      <c r="B1019" s="32"/>
      <c r="C1019" s="206" t="s">
        <v>271</v>
      </c>
      <c r="D1019" s="207" t="s">
        <v>271</v>
      </c>
      <c r="E1019" s="208" t="s">
        <v>1</v>
      </c>
      <c r="F1019" s="209">
        <v>0.76500000000000001</v>
      </c>
      <c r="G1019" s="31"/>
      <c r="H1019" s="32"/>
    </row>
    <row r="1020" spans="1:8" s="2" customFormat="1" ht="16.899999999999999" customHeight="1">
      <c r="A1020" s="31"/>
      <c r="B1020" s="32"/>
      <c r="C1020" s="210" t="s">
        <v>271</v>
      </c>
      <c r="D1020" s="210" t="s">
        <v>677</v>
      </c>
      <c r="E1020" s="17" t="s">
        <v>1</v>
      </c>
      <c r="F1020" s="211">
        <v>0.76500000000000001</v>
      </c>
      <c r="G1020" s="31"/>
      <c r="H1020" s="32"/>
    </row>
    <row r="1021" spans="1:8" s="2" customFormat="1" ht="16.899999999999999" customHeight="1">
      <c r="A1021" s="31"/>
      <c r="B1021" s="32"/>
      <c r="C1021" s="212" t="s">
        <v>788</v>
      </c>
      <c r="D1021" s="31"/>
      <c r="E1021" s="31"/>
      <c r="F1021" s="31"/>
      <c r="G1021" s="31"/>
      <c r="H1021" s="32"/>
    </row>
    <row r="1022" spans="1:8" s="2" customFormat="1" ht="16.899999999999999" customHeight="1">
      <c r="A1022" s="31"/>
      <c r="B1022" s="32"/>
      <c r="C1022" s="210" t="s">
        <v>287</v>
      </c>
      <c r="D1022" s="210" t="s">
        <v>288</v>
      </c>
      <c r="E1022" s="17" t="s">
        <v>268</v>
      </c>
      <c r="F1022" s="211">
        <v>7.7619999999999996</v>
      </c>
      <c r="G1022" s="31"/>
      <c r="H1022" s="32"/>
    </row>
    <row r="1023" spans="1:8" s="2" customFormat="1" ht="16.899999999999999" customHeight="1">
      <c r="A1023" s="31"/>
      <c r="B1023" s="32"/>
      <c r="C1023" s="206" t="s">
        <v>283</v>
      </c>
      <c r="D1023" s="207" t="s">
        <v>283</v>
      </c>
      <c r="E1023" s="208" t="s">
        <v>1</v>
      </c>
      <c r="F1023" s="209">
        <v>0.76500000000000001</v>
      </c>
      <c r="G1023" s="31"/>
      <c r="H1023" s="32"/>
    </row>
    <row r="1024" spans="1:8" s="2" customFormat="1" ht="16.899999999999999" customHeight="1">
      <c r="A1024" s="31"/>
      <c r="B1024" s="32"/>
      <c r="C1024" s="210" t="s">
        <v>283</v>
      </c>
      <c r="D1024" s="210" t="s">
        <v>677</v>
      </c>
      <c r="E1024" s="17" t="s">
        <v>1</v>
      </c>
      <c r="F1024" s="211">
        <v>0.76500000000000001</v>
      </c>
      <c r="G1024" s="31"/>
      <c r="H1024" s="32"/>
    </row>
    <row r="1025" spans="1:8" s="2" customFormat="1" ht="16.899999999999999" customHeight="1">
      <c r="A1025" s="31"/>
      <c r="B1025" s="32"/>
      <c r="C1025" s="212" t="s">
        <v>788</v>
      </c>
      <c r="D1025" s="31"/>
      <c r="E1025" s="31"/>
      <c r="F1025" s="31"/>
      <c r="G1025" s="31"/>
      <c r="H1025" s="32"/>
    </row>
    <row r="1026" spans="1:8" s="2" customFormat="1" ht="16.899999999999999" customHeight="1">
      <c r="A1026" s="31"/>
      <c r="B1026" s="32"/>
      <c r="C1026" s="210" t="s">
        <v>294</v>
      </c>
      <c r="D1026" s="210" t="s">
        <v>295</v>
      </c>
      <c r="E1026" s="17" t="s">
        <v>268</v>
      </c>
      <c r="F1026" s="211">
        <v>7.7619999999999996</v>
      </c>
      <c r="G1026" s="31"/>
      <c r="H1026" s="32"/>
    </row>
    <row r="1027" spans="1:8" s="2" customFormat="1" ht="16.899999999999999" customHeight="1">
      <c r="A1027" s="31"/>
      <c r="B1027" s="32"/>
      <c r="C1027" s="206" t="s">
        <v>298</v>
      </c>
      <c r="D1027" s="207" t="s">
        <v>298</v>
      </c>
      <c r="E1027" s="208" t="s">
        <v>1</v>
      </c>
      <c r="F1027" s="209">
        <v>0.76500000000000001</v>
      </c>
      <c r="G1027" s="31"/>
      <c r="H1027" s="32"/>
    </row>
    <row r="1028" spans="1:8" s="2" customFormat="1" ht="16.899999999999999" customHeight="1">
      <c r="A1028" s="31"/>
      <c r="B1028" s="32"/>
      <c r="C1028" s="210" t="s">
        <v>298</v>
      </c>
      <c r="D1028" s="210" t="s">
        <v>677</v>
      </c>
      <c r="E1028" s="17" t="s">
        <v>1</v>
      </c>
      <c r="F1028" s="211">
        <v>0.76500000000000001</v>
      </c>
      <c r="G1028" s="31"/>
      <c r="H1028" s="32"/>
    </row>
    <row r="1029" spans="1:8" s="2" customFormat="1" ht="16.899999999999999" customHeight="1">
      <c r="A1029" s="31"/>
      <c r="B1029" s="32"/>
      <c r="C1029" s="212" t="s">
        <v>788</v>
      </c>
      <c r="D1029" s="31"/>
      <c r="E1029" s="31"/>
      <c r="F1029" s="31"/>
      <c r="G1029" s="31"/>
      <c r="H1029" s="32"/>
    </row>
    <row r="1030" spans="1:8" s="2" customFormat="1" ht="16.899999999999999" customHeight="1">
      <c r="A1030" s="31"/>
      <c r="B1030" s="32"/>
      <c r="C1030" s="210" t="s">
        <v>307</v>
      </c>
      <c r="D1030" s="210" t="s">
        <v>308</v>
      </c>
      <c r="E1030" s="17" t="s">
        <v>268</v>
      </c>
      <c r="F1030" s="211">
        <v>7.492</v>
      </c>
      <c r="G1030" s="31"/>
      <c r="H1030" s="32"/>
    </row>
    <row r="1031" spans="1:8" s="2" customFormat="1" ht="16.899999999999999" customHeight="1">
      <c r="A1031" s="31"/>
      <c r="B1031" s="32"/>
      <c r="C1031" s="206" t="s">
        <v>383</v>
      </c>
      <c r="D1031" s="207" t="s">
        <v>383</v>
      </c>
      <c r="E1031" s="208" t="s">
        <v>1</v>
      </c>
      <c r="F1031" s="209">
        <v>2.2360000000000002</v>
      </c>
      <c r="G1031" s="31"/>
      <c r="H1031" s="32"/>
    </row>
    <row r="1032" spans="1:8" s="2" customFormat="1" ht="16.899999999999999" customHeight="1">
      <c r="A1032" s="31"/>
      <c r="B1032" s="32"/>
      <c r="C1032" s="210" t="s">
        <v>383</v>
      </c>
      <c r="D1032" s="210" t="s">
        <v>699</v>
      </c>
      <c r="E1032" s="17" t="s">
        <v>1</v>
      </c>
      <c r="F1032" s="211">
        <v>2.2360000000000002</v>
      </c>
      <c r="G1032" s="31"/>
      <c r="H1032" s="32"/>
    </row>
    <row r="1033" spans="1:8" s="2" customFormat="1" ht="16.899999999999999" customHeight="1">
      <c r="A1033" s="31"/>
      <c r="B1033" s="32"/>
      <c r="C1033" s="212" t="s">
        <v>788</v>
      </c>
      <c r="D1033" s="31"/>
      <c r="E1033" s="31"/>
      <c r="F1033" s="31"/>
      <c r="G1033" s="31"/>
      <c r="H1033" s="32"/>
    </row>
    <row r="1034" spans="1:8" s="2" customFormat="1" ht="16.899999999999999" customHeight="1">
      <c r="A1034" s="31"/>
      <c r="B1034" s="32"/>
      <c r="C1034" s="210" t="s">
        <v>316</v>
      </c>
      <c r="D1034" s="210" t="s">
        <v>317</v>
      </c>
      <c r="E1034" s="17" t="s">
        <v>304</v>
      </c>
      <c r="F1034" s="211">
        <v>2.2360000000000002</v>
      </c>
      <c r="G1034" s="31"/>
      <c r="H1034" s="32"/>
    </row>
    <row r="1035" spans="1:8" s="2" customFormat="1" ht="16.899999999999999" customHeight="1">
      <c r="A1035" s="31"/>
      <c r="B1035" s="32"/>
      <c r="C1035" s="206" t="s">
        <v>246</v>
      </c>
      <c r="D1035" s="207" t="s">
        <v>246</v>
      </c>
      <c r="E1035" s="208" t="s">
        <v>1</v>
      </c>
      <c r="F1035" s="209">
        <v>10.673</v>
      </c>
      <c r="G1035" s="31"/>
      <c r="H1035" s="32"/>
    </row>
    <row r="1036" spans="1:8" s="2" customFormat="1" ht="16.899999999999999" customHeight="1">
      <c r="A1036" s="31"/>
      <c r="B1036" s="32"/>
      <c r="C1036" s="210" t="s">
        <v>246</v>
      </c>
      <c r="D1036" s="210" t="s">
        <v>247</v>
      </c>
      <c r="E1036" s="17" t="s">
        <v>1</v>
      </c>
      <c r="F1036" s="211">
        <v>10.673</v>
      </c>
      <c r="G1036" s="31"/>
      <c r="H1036" s="32"/>
    </row>
    <row r="1037" spans="1:8" s="2" customFormat="1" ht="16.899999999999999" customHeight="1">
      <c r="A1037" s="31"/>
      <c r="B1037" s="32"/>
      <c r="C1037" s="206" t="s">
        <v>229</v>
      </c>
      <c r="D1037" s="207" t="s">
        <v>229</v>
      </c>
      <c r="E1037" s="208" t="s">
        <v>1</v>
      </c>
      <c r="F1037" s="209">
        <v>2.0099999999999998</v>
      </c>
      <c r="G1037" s="31"/>
      <c r="H1037" s="32"/>
    </row>
    <row r="1038" spans="1:8" s="2" customFormat="1" ht="33.75">
      <c r="A1038" s="31"/>
      <c r="B1038" s="32"/>
      <c r="C1038" s="210" t="s">
        <v>229</v>
      </c>
      <c r="D1038" s="210" t="s">
        <v>678</v>
      </c>
      <c r="E1038" s="17" t="s">
        <v>1</v>
      </c>
      <c r="F1038" s="211">
        <v>2.0099999999999998</v>
      </c>
      <c r="G1038" s="31"/>
      <c r="H1038" s="32"/>
    </row>
    <row r="1039" spans="1:8" s="2" customFormat="1" ht="16.899999999999999" customHeight="1">
      <c r="A1039" s="31"/>
      <c r="B1039" s="32"/>
      <c r="C1039" s="212" t="s">
        <v>788</v>
      </c>
      <c r="D1039" s="31"/>
      <c r="E1039" s="31"/>
      <c r="F1039" s="31"/>
      <c r="G1039" s="31"/>
      <c r="H1039" s="32"/>
    </row>
    <row r="1040" spans="1:8" s="2" customFormat="1" ht="16.899999999999999" customHeight="1">
      <c r="A1040" s="31"/>
      <c r="B1040" s="32"/>
      <c r="C1040" s="210" t="s">
        <v>324</v>
      </c>
      <c r="D1040" s="210" t="s">
        <v>325</v>
      </c>
      <c r="E1040" s="17" t="s">
        <v>268</v>
      </c>
      <c r="F1040" s="211">
        <v>7.492</v>
      </c>
      <c r="G1040" s="31"/>
      <c r="H1040" s="32"/>
    </row>
    <row r="1041" spans="1:8" s="2" customFormat="1" ht="16.899999999999999" customHeight="1">
      <c r="A1041" s="31"/>
      <c r="B1041" s="32"/>
      <c r="C1041" s="206" t="s">
        <v>321</v>
      </c>
      <c r="D1041" s="207" t="s">
        <v>321</v>
      </c>
      <c r="E1041" s="208" t="s">
        <v>1</v>
      </c>
      <c r="F1041" s="209">
        <v>2.2360000000000002</v>
      </c>
      <c r="G1041" s="31"/>
      <c r="H1041" s="32"/>
    </row>
    <row r="1042" spans="1:8" s="2" customFormat="1" ht="16.899999999999999" customHeight="1">
      <c r="A1042" s="31"/>
      <c r="B1042" s="32"/>
      <c r="C1042" s="210" t="s">
        <v>321</v>
      </c>
      <c r="D1042" s="210" t="s">
        <v>322</v>
      </c>
      <c r="E1042" s="17" t="s">
        <v>1</v>
      </c>
      <c r="F1042" s="211">
        <v>2.2360000000000002</v>
      </c>
      <c r="G1042" s="31"/>
      <c r="H1042" s="32"/>
    </row>
    <row r="1043" spans="1:8" s="2" customFormat="1" ht="16.899999999999999" customHeight="1">
      <c r="A1043" s="31"/>
      <c r="B1043" s="32"/>
      <c r="C1043" s="206" t="s">
        <v>355</v>
      </c>
      <c r="D1043" s="207" t="s">
        <v>355</v>
      </c>
      <c r="E1043" s="208" t="s">
        <v>1</v>
      </c>
      <c r="F1043" s="209">
        <v>10.673</v>
      </c>
      <c r="G1043" s="31"/>
      <c r="H1043" s="32"/>
    </row>
    <row r="1044" spans="1:8" s="2" customFormat="1" ht="16.899999999999999" customHeight="1">
      <c r="A1044" s="31"/>
      <c r="B1044" s="32"/>
      <c r="C1044" s="210" t="s">
        <v>355</v>
      </c>
      <c r="D1044" s="210" t="s">
        <v>356</v>
      </c>
      <c r="E1044" s="17" t="s">
        <v>1</v>
      </c>
      <c r="F1044" s="211">
        <v>10.673</v>
      </c>
      <c r="G1044" s="31"/>
      <c r="H1044" s="32"/>
    </row>
    <row r="1045" spans="1:8" s="2" customFormat="1" ht="16.899999999999999" customHeight="1">
      <c r="A1045" s="31"/>
      <c r="B1045" s="32"/>
      <c r="C1045" s="206" t="s">
        <v>363</v>
      </c>
      <c r="D1045" s="207" t="s">
        <v>363</v>
      </c>
      <c r="E1045" s="208" t="s">
        <v>1</v>
      </c>
      <c r="F1045" s="209">
        <v>2.0099999999999998</v>
      </c>
      <c r="G1045" s="31"/>
      <c r="H1045" s="32"/>
    </row>
    <row r="1046" spans="1:8" s="2" customFormat="1" ht="33.75">
      <c r="A1046" s="31"/>
      <c r="B1046" s="32"/>
      <c r="C1046" s="210" t="s">
        <v>363</v>
      </c>
      <c r="D1046" s="210" t="s">
        <v>678</v>
      </c>
      <c r="E1046" s="17" t="s">
        <v>1</v>
      </c>
      <c r="F1046" s="211">
        <v>2.0099999999999998</v>
      </c>
      <c r="G1046" s="31"/>
      <c r="H1046" s="32"/>
    </row>
    <row r="1047" spans="1:8" s="2" customFormat="1" ht="16.899999999999999" customHeight="1">
      <c r="A1047" s="31"/>
      <c r="B1047" s="32"/>
      <c r="C1047" s="212" t="s">
        <v>788</v>
      </c>
      <c r="D1047" s="31"/>
      <c r="E1047" s="31"/>
      <c r="F1047" s="31"/>
      <c r="G1047" s="31"/>
      <c r="H1047" s="32"/>
    </row>
    <row r="1048" spans="1:8" s="2" customFormat="1" ht="16.899999999999999" customHeight="1">
      <c r="A1048" s="31"/>
      <c r="B1048" s="32"/>
      <c r="C1048" s="210" t="s">
        <v>266</v>
      </c>
      <c r="D1048" s="210" t="s">
        <v>267</v>
      </c>
      <c r="E1048" s="17" t="s">
        <v>268</v>
      </c>
      <c r="F1048" s="211">
        <v>7.7619999999999996</v>
      </c>
      <c r="G1048" s="31"/>
      <c r="H1048" s="32"/>
    </row>
    <row r="1049" spans="1:8" s="2" customFormat="1" ht="16.899999999999999" customHeight="1">
      <c r="A1049" s="31"/>
      <c r="B1049" s="32"/>
      <c r="C1049" s="206" t="s">
        <v>261</v>
      </c>
      <c r="D1049" s="207" t="s">
        <v>261</v>
      </c>
      <c r="E1049" s="208" t="s">
        <v>1</v>
      </c>
      <c r="F1049" s="209">
        <v>2.0099999999999998</v>
      </c>
      <c r="G1049" s="31"/>
      <c r="H1049" s="32"/>
    </row>
    <row r="1050" spans="1:8" s="2" customFormat="1" ht="33.75">
      <c r="A1050" s="31"/>
      <c r="B1050" s="32"/>
      <c r="C1050" s="210" t="s">
        <v>261</v>
      </c>
      <c r="D1050" s="210" t="s">
        <v>678</v>
      </c>
      <c r="E1050" s="17" t="s">
        <v>1</v>
      </c>
      <c r="F1050" s="211">
        <v>2.0099999999999998</v>
      </c>
      <c r="G1050" s="31"/>
      <c r="H1050" s="32"/>
    </row>
    <row r="1051" spans="1:8" s="2" customFormat="1" ht="16.899999999999999" customHeight="1">
      <c r="A1051" s="31"/>
      <c r="B1051" s="32"/>
      <c r="C1051" s="212" t="s">
        <v>788</v>
      </c>
      <c r="D1051" s="31"/>
      <c r="E1051" s="31"/>
      <c r="F1051" s="31"/>
      <c r="G1051" s="31"/>
      <c r="H1051" s="32"/>
    </row>
    <row r="1052" spans="1:8" s="2" customFormat="1" ht="16.899999999999999" customHeight="1">
      <c r="A1052" s="31"/>
      <c r="B1052" s="32"/>
      <c r="C1052" s="210" t="s">
        <v>279</v>
      </c>
      <c r="D1052" s="210" t="s">
        <v>280</v>
      </c>
      <c r="E1052" s="17" t="s">
        <v>268</v>
      </c>
      <c r="F1052" s="211">
        <v>7.7619999999999996</v>
      </c>
      <c r="G1052" s="31"/>
      <c r="H1052" s="32"/>
    </row>
    <row r="1053" spans="1:8" s="2" customFormat="1" ht="16.899999999999999" customHeight="1">
      <c r="A1053" s="31"/>
      <c r="B1053" s="32"/>
      <c r="C1053" s="206" t="s">
        <v>211</v>
      </c>
      <c r="D1053" s="207" t="s">
        <v>211</v>
      </c>
      <c r="E1053" s="208" t="s">
        <v>1</v>
      </c>
      <c r="F1053" s="209">
        <v>2.0099999999999998</v>
      </c>
      <c r="G1053" s="31"/>
      <c r="H1053" s="32"/>
    </row>
    <row r="1054" spans="1:8" s="2" customFormat="1" ht="33.75">
      <c r="A1054" s="31"/>
      <c r="B1054" s="32"/>
      <c r="C1054" s="210" t="s">
        <v>211</v>
      </c>
      <c r="D1054" s="210" t="s">
        <v>678</v>
      </c>
      <c r="E1054" s="17" t="s">
        <v>1</v>
      </c>
      <c r="F1054" s="211">
        <v>2.0099999999999998</v>
      </c>
      <c r="G1054" s="31"/>
      <c r="H1054" s="32"/>
    </row>
    <row r="1055" spans="1:8" s="2" customFormat="1" ht="16.899999999999999" customHeight="1">
      <c r="A1055" s="31"/>
      <c r="B1055" s="32"/>
      <c r="C1055" s="212" t="s">
        <v>788</v>
      </c>
      <c r="D1055" s="31"/>
      <c r="E1055" s="31"/>
      <c r="F1055" s="31"/>
      <c r="G1055" s="31"/>
      <c r="H1055" s="32"/>
    </row>
    <row r="1056" spans="1:8" s="2" customFormat="1" ht="16.899999999999999" customHeight="1">
      <c r="A1056" s="31"/>
      <c r="B1056" s="32"/>
      <c r="C1056" s="210" t="s">
        <v>287</v>
      </c>
      <c r="D1056" s="210" t="s">
        <v>288</v>
      </c>
      <c r="E1056" s="17" t="s">
        <v>268</v>
      </c>
      <c r="F1056" s="211">
        <v>7.7619999999999996</v>
      </c>
      <c r="G1056" s="31"/>
      <c r="H1056" s="32"/>
    </row>
    <row r="1057" spans="1:8" s="2" customFormat="1" ht="16.899999999999999" customHeight="1">
      <c r="A1057" s="31"/>
      <c r="B1057" s="32"/>
      <c r="C1057" s="206" t="s">
        <v>217</v>
      </c>
      <c r="D1057" s="207" t="s">
        <v>217</v>
      </c>
      <c r="E1057" s="208" t="s">
        <v>1</v>
      </c>
      <c r="F1057" s="209">
        <v>2.0099999999999998</v>
      </c>
      <c r="G1057" s="31"/>
      <c r="H1057" s="32"/>
    </row>
    <row r="1058" spans="1:8" s="2" customFormat="1" ht="33.75">
      <c r="A1058" s="31"/>
      <c r="B1058" s="32"/>
      <c r="C1058" s="210" t="s">
        <v>217</v>
      </c>
      <c r="D1058" s="210" t="s">
        <v>678</v>
      </c>
      <c r="E1058" s="17" t="s">
        <v>1</v>
      </c>
      <c r="F1058" s="211">
        <v>2.0099999999999998</v>
      </c>
      <c r="G1058" s="31"/>
      <c r="H1058" s="32"/>
    </row>
    <row r="1059" spans="1:8" s="2" customFormat="1" ht="16.899999999999999" customHeight="1">
      <c r="A1059" s="31"/>
      <c r="B1059" s="32"/>
      <c r="C1059" s="212" t="s">
        <v>788</v>
      </c>
      <c r="D1059" s="31"/>
      <c r="E1059" s="31"/>
      <c r="F1059" s="31"/>
      <c r="G1059" s="31"/>
      <c r="H1059" s="32"/>
    </row>
    <row r="1060" spans="1:8" s="2" customFormat="1" ht="16.899999999999999" customHeight="1">
      <c r="A1060" s="31"/>
      <c r="B1060" s="32"/>
      <c r="C1060" s="210" t="s">
        <v>294</v>
      </c>
      <c r="D1060" s="210" t="s">
        <v>295</v>
      </c>
      <c r="E1060" s="17" t="s">
        <v>268</v>
      </c>
      <c r="F1060" s="211">
        <v>7.7619999999999996</v>
      </c>
      <c r="G1060" s="31"/>
      <c r="H1060" s="32"/>
    </row>
    <row r="1061" spans="1:8" s="2" customFormat="1" ht="16.899999999999999" customHeight="1">
      <c r="A1061" s="31"/>
      <c r="B1061" s="32"/>
      <c r="C1061" s="206" t="s">
        <v>224</v>
      </c>
      <c r="D1061" s="207" t="s">
        <v>224</v>
      </c>
      <c r="E1061" s="208" t="s">
        <v>1</v>
      </c>
      <c r="F1061" s="209">
        <v>2.0099999999999998</v>
      </c>
      <c r="G1061" s="31"/>
      <c r="H1061" s="32"/>
    </row>
    <row r="1062" spans="1:8" s="2" customFormat="1" ht="33.75">
      <c r="A1062" s="31"/>
      <c r="B1062" s="32"/>
      <c r="C1062" s="210" t="s">
        <v>224</v>
      </c>
      <c r="D1062" s="210" t="s">
        <v>678</v>
      </c>
      <c r="E1062" s="17" t="s">
        <v>1</v>
      </c>
      <c r="F1062" s="211">
        <v>2.0099999999999998</v>
      </c>
      <c r="G1062" s="31"/>
      <c r="H1062" s="32"/>
    </row>
    <row r="1063" spans="1:8" s="2" customFormat="1" ht="16.899999999999999" customHeight="1">
      <c r="A1063" s="31"/>
      <c r="B1063" s="32"/>
      <c r="C1063" s="212" t="s">
        <v>788</v>
      </c>
      <c r="D1063" s="31"/>
      <c r="E1063" s="31"/>
      <c r="F1063" s="31"/>
      <c r="G1063" s="31"/>
      <c r="H1063" s="32"/>
    </row>
    <row r="1064" spans="1:8" s="2" customFormat="1" ht="16.899999999999999" customHeight="1">
      <c r="A1064" s="31"/>
      <c r="B1064" s="32"/>
      <c r="C1064" s="210" t="s">
        <v>307</v>
      </c>
      <c r="D1064" s="210" t="s">
        <v>308</v>
      </c>
      <c r="E1064" s="17" t="s">
        <v>268</v>
      </c>
      <c r="F1064" s="211">
        <v>7.492</v>
      </c>
      <c r="G1064" s="31"/>
      <c r="H1064" s="32"/>
    </row>
    <row r="1065" spans="1:8" s="2" customFormat="1" ht="16.899999999999999" customHeight="1">
      <c r="A1065" s="31"/>
      <c r="B1065" s="32"/>
      <c r="C1065" s="206" t="s">
        <v>337</v>
      </c>
      <c r="D1065" s="207" t="s">
        <v>337</v>
      </c>
      <c r="E1065" s="208" t="s">
        <v>1</v>
      </c>
      <c r="F1065" s="209">
        <v>2.2360000000000002</v>
      </c>
      <c r="G1065" s="31"/>
      <c r="H1065" s="32"/>
    </row>
    <row r="1066" spans="1:8" s="2" customFormat="1" ht="16.899999999999999" customHeight="1">
      <c r="A1066" s="31"/>
      <c r="B1066" s="32"/>
      <c r="C1066" s="210" t="s">
        <v>337</v>
      </c>
      <c r="D1066" s="210" t="s">
        <v>557</v>
      </c>
      <c r="E1066" s="17" t="s">
        <v>1</v>
      </c>
      <c r="F1066" s="211">
        <v>2.2360000000000002</v>
      </c>
      <c r="G1066" s="31"/>
      <c r="H1066" s="32"/>
    </row>
    <row r="1067" spans="1:8" s="2" customFormat="1" ht="16.899999999999999" customHeight="1">
      <c r="A1067" s="31"/>
      <c r="B1067" s="32"/>
      <c r="C1067" s="206" t="s">
        <v>230</v>
      </c>
      <c r="D1067" s="207" t="s">
        <v>230</v>
      </c>
      <c r="E1067" s="208" t="s">
        <v>1</v>
      </c>
      <c r="F1067" s="209">
        <v>2.2269999999999999</v>
      </c>
      <c r="G1067" s="31"/>
      <c r="H1067" s="32"/>
    </row>
    <row r="1068" spans="1:8" s="2" customFormat="1" ht="16.899999999999999" customHeight="1">
      <c r="A1068" s="31"/>
      <c r="B1068" s="32"/>
      <c r="C1068" s="210" t="s">
        <v>230</v>
      </c>
      <c r="D1068" s="210" t="s">
        <v>679</v>
      </c>
      <c r="E1068" s="17" t="s">
        <v>1</v>
      </c>
      <c r="F1068" s="211">
        <v>2.2269999999999999</v>
      </c>
      <c r="G1068" s="31"/>
      <c r="H1068" s="32"/>
    </row>
    <row r="1069" spans="1:8" s="2" customFormat="1" ht="16.899999999999999" customHeight="1">
      <c r="A1069" s="31"/>
      <c r="B1069" s="32"/>
      <c r="C1069" s="212" t="s">
        <v>788</v>
      </c>
      <c r="D1069" s="31"/>
      <c r="E1069" s="31"/>
      <c r="F1069" s="31"/>
      <c r="G1069" s="31"/>
      <c r="H1069" s="32"/>
    </row>
    <row r="1070" spans="1:8" s="2" customFormat="1" ht="16.899999999999999" customHeight="1">
      <c r="A1070" s="31"/>
      <c r="B1070" s="32"/>
      <c r="C1070" s="210" t="s">
        <v>324</v>
      </c>
      <c r="D1070" s="210" t="s">
        <v>325</v>
      </c>
      <c r="E1070" s="17" t="s">
        <v>268</v>
      </c>
      <c r="F1070" s="211">
        <v>7.492</v>
      </c>
      <c r="G1070" s="31"/>
      <c r="H1070" s="32"/>
    </row>
    <row r="1071" spans="1:8" s="2" customFormat="1" ht="16.899999999999999" customHeight="1">
      <c r="A1071" s="31"/>
      <c r="B1071" s="32"/>
      <c r="C1071" s="206" t="s">
        <v>623</v>
      </c>
      <c r="D1071" s="207" t="s">
        <v>623</v>
      </c>
      <c r="E1071" s="208" t="s">
        <v>1</v>
      </c>
      <c r="F1071" s="209">
        <v>2.2269999999999999</v>
      </c>
      <c r="G1071" s="31"/>
      <c r="H1071" s="32"/>
    </row>
    <row r="1072" spans="1:8" s="2" customFormat="1" ht="16.899999999999999" customHeight="1">
      <c r="A1072" s="31"/>
      <c r="B1072" s="32"/>
      <c r="C1072" s="210" t="s">
        <v>623</v>
      </c>
      <c r="D1072" s="210" t="s">
        <v>679</v>
      </c>
      <c r="E1072" s="17" t="s">
        <v>1</v>
      </c>
      <c r="F1072" s="211">
        <v>2.2269999999999999</v>
      </c>
      <c r="G1072" s="31"/>
      <c r="H1072" s="32"/>
    </row>
    <row r="1073" spans="1:8" s="2" customFormat="1" ht="16.899999999999999" customHeight="1">
      <c r="A1073" s="31"/>
      <c r="B1073" s="32"/>
      <c r="C1073" s="212" t="s">
        <v>788</v>
      </c>
      <c r="D1073" s="31"/>
      <c r="E1073" s="31"/>
      <c r="F1073" s="31"/>
      <c r="G1073" s="31"/>
      <c r="H1073" s="32"/>
    </row>
    <row r="1074" spans="1:8" s="2" customFormat="1" ht="16.899999999999999" customHeight="1">
      <c r="A1074" s="31"/>
      <c r="B1074" s="32"/>
      <c r="C1074" s="210" t="s">
        <v>266</v>
      </c>
      <c r="D1074" s="210" t="s">
        <v>267</v>
      </c>
      <c r="E1074" s="17" t="s">
        <v>268</v>
      </c>
      <c r="F1074" s="211">
        <v>7.7619999999999996</v>
      </c>
      <c r="G1074" s="31"/>
      <c r="H1074" s="32"/>
    </row>
    <row r="1075" spans="1:8" s="2" customFormat="1" ht="16.899999999999999" customHeight="1">
      <c r="A1075" s="31"/>
      <c r="B1075" s="32"/>
      <c r="C1075" s="206" t="s">
        <v>575</v>
      </c>
      <c r="D1075" s="207" t="s">
        <v>575</v>
      </c>
      <c r="E1075" s="208" t="s">
        <v>1</v>
      </c>
      <c r="F1075" s="209">
        <v>2.2269999999999999</v>
      </c>
      <c r="G1075" s="31"/>
      <c r="H1075" s="32"/>
    </row>
    <row r="1076" spans="1:8" s="2" customFormat="1" ht="16.899999999999999" customHeight="1">
      <c r="A1076" s="31"/>
      <c r="B1076" s="32"/>
      <c r="C1076" s="210" t="s">
        <v>575</v>
      </c>
      <c r="D1076" s="210" t="s">
        <v>679</v>
      </c>
      <c r="E1076" s="17" t="s">
        <v>1</v>
      </c>
      <c r="F1076" s="211">
        <v>2.2269999999999999</v>
      </c>
      <c r="G1076" s="31"/>
      <c r="H1076" s="32"/>
    </row>
    <row r="1077" spans="1:8" s="2" customFormat="1" ht="16.899999999999999" customHeight="1">
      <c r="A1077" s="31"/>
      <c r="B1077" s="32"/>
      <c r="C1077" s="212" t="s">
        <v>788</v>
      </c>
      <c r="D1077" s="31"/>
      <c r="E1077" s="31"/>
      <c r="F1077" s="31"/>
      <c r="G1077" s="31"/>
      <c r="H1077" s="32"/>
    </row>
    <row r="1078" spans="1:8" s="2" customFormat="1" ht="16.899999999999999" customHeight="1">
      <c r="A1078" s="31"/>
      <c r="B1078" s="32"/>
      <c r="C1078" s="210" t="s">
        <v>279</v>
      </c>
      <c r="D1078" s="210" t="s">
        <v>280</v>
      </c>
      <c r="E1078" s="17" t="s">
        <v>268</v>
      </c>
      <c r="F1078" s="211">
        <v>7.7619999999999996</v>
      </c>
      <c r="G1078" s="31"/>
      <c r="H1078" s="32"/>
    </row>
    <row r="1079" spans="1:8" s="2" customFormat="1" ht="16.899999999999999" customHeight="1">
      <c r="A1079" s="31"/>
      <c r="B1079" s="32"/>
      <c r="C1079" s="206" t="s">
        <v>213</v>
      </c>
      <c r="D1079" s="207" t="s">
        <v>213</v>
      </c>
      <c r="E1079" s="208" t="s">
        <v>1</v>
      </c>
      <c r="F1079" s="209">
        <v>2.2269999999999999</v>
      </c>
      <c r="G1079" s="31"/>
      <c r="H1079" s="32"/>
    </row>
    <row r="1080" spans="1:8" s="2" customFormat="1" ht="16.899999999999999" customHeight="1">
      <c r="A1080" s="31"/>
      <c r="B1080" s="32"/>
      <c r="C1080" s="210" t="s">
        <v>213</v>
      </c>
      <c r="D1080" s="210" t="s">
        <v>679</v>
      </c>
      <c r="E1080" s="17" t="s">
        <v>1</v>
      </c>
      <c r="F1080" s="211">
        <v>2.2269999999999999</v>
      </c>
      <c r="G1080" s="31"/>
      <c r="H1080" s="32"/>
    </row>
    <row r="1081" spans="1:8" s="2" customFormat="1" ht="16.899999999999999" customHeight="1">
      <c r="A1081" s="31"/>
      <c r="B1081" s="32"/>
      <c r="C1081" s="212" t="s">
        <v>788</v>
      </c>
      <c r="D1081" s="31"/>
      <c r="E1081" s="31"/>
      <c r="F1081" s="31"/>
      <c r="G1081" s="31"/>
      <c r="H1081" s="32"/>
    </row>
    <row r="1082" spans="1:8" s="2" customFormat="1" ht="16.899999999999999" customHeight="1">
      <c r="A1082" s="31"/>
      <c r="B1082" s="32"/>
      <c r="C1082" s="210" t="s">
        <v>287</v>
      </c>
      <c r="D1082" s="210" t="s">
        <v>288</v>
      </c>
      <c r="E1082" s="17" t="s">
        <v>268</v>
      </c>
      <c r="F1082" s="211">
        <v>7.7619999999999996</v>
      </c>
      <c r="G1082" s="31"/>
      <c r="H1082" s="32"/>
    </row>
    <row r="1083" spans="1:8" s="2" customFormat="1" ht="16.899999999999999" customHeight="1">
      <c r="A1083" s="31"/>
      <c r="B1083" s="32"/>
      <c r="C1083" s="206" t="s">
        <v>218</v>
      </c>
      <c r="D1083" s="207" t="s">
        <v>218</v>
      </c>
      <c r="E1083" s="208" t="s">
        <v>1</v>
      </c>
      <c r="F1083" s="209">
        <v>2.2269999999999999</v>
      </c>
      <c r="G1083" s="31"/>
      <c r="H1083" s="32"/>
    </row>
    <row r="1084" spans="1:8" s="2" customFormat="1" ht="16.899999999999999" customHeight="1">
      <c r="A1084" s="31"/>
      <c r="B1084" s="32"/>
      <c r="C1084" s="210" t="s">
        <v>218</v>
      </c>
      <c r="D1084" s="210" t="s">
        <v>679</v>
      </c>
      <c r="E1084" s="17" t="s">
        <v>1</v>
      </c>
      <c r="F1084" s="211">
        <v>2.2269999999999999</v>
      </c>
      <c r="G1084" s="31"/>
      <c r="H1084" s="32"/>
    </row>
    <row r="1085" spans="1:8" s="2" customFormat="1" ht="16.899999999999999" customHeight="1">
      <c r="A1085" s="31"/>
      <c r="B1085" s="32"/>
      <c r="C1085" s="212" t="s">
        <v>788</v>
      </c>
      <c r="D1085" s="31"/>
      <c r="E1085" s="31"/>
      <c r="F1085" s="31"/>
      <c r="G1085" s="31"/>
      <c r="H1085" s="32"/>
    </row>
    <row r="1086" spans="1:8" s="2" customFormat="1" ht="16.899999999999999" customHeight="1">
      <c r="A1086" s="31"/>
      <c r="B1086" s="32"/>
      <c r="C1086" s="210" t="s">
        <v>294</v>
      </c>
      <c r="D1086" s="210" t="s">
        <v>295</v>
      </c>
      <c r="E1086" s="17" t="s">
        <v>268</v>
      </c>
      <c r="F1086" s="211">
        <v>7.7619999999999996</v>
      </c>
      <c r="G1086" s="31"/>
      <c r="H1086" s="32"/>
    </row>
    <row r="1087" spans="1:8" s="2" customFormat="1" ht="16.899999999999999" customHeight="1">
      <c r="A1087" s="31"/>
      <c r="B1087" s="32"/>
      <c r="C1087" s="206" t="s">
        <v>226</v>
      </c>
      <c r="D1087" s="207" t="s">
        <v>226</v>
      </c>
      <c r="E1087" s="208" t="s">
        <v>1</v>
      </c>
      <c r="F1087" s="209">
        <v>2.2269999999999999</v>
      </c>
      <c r="G1087" s="31"/>
      <c r="H1087" s="32"/>
    </row>
    <row r="1088" spans="1:8" s="2" customFormat="1" ht="16.899999999999999" customHeight="1">
      <c r="A1088" s="31"/>
      <c r="B1088" s="32"/>
      <c r="C1088" s="210" t="s">
        <v>226</v>
      </c>
      <c r="D1088" s="210" t="s">
        <v>679</v>
      </c>
      <c r="E1088" s="17" t="s">
        <v>1</v>
      </c>
      <c r="F1088" s="211">
        <v>2.2269999999999999</v>
      </c>
      <c r="G1088" s="31"/>
      <c r="H1088" s="32"/>
    </row>
    <row r="1089" spans="1:8" s="2" customFormat="1" ht="16.899999999999999" customHeight="1">
      <c r="A1089" s="31"/>
      <c r="B1089" s="32"/>
      <c r="C1089" s="212" t="s">
        <v>788</v>
      </c>
      <c r="D1089" s="31"/>
      <c r="E1089" s="31"/>
      <c r="F1089" s="31"/>
      <c r="G1089" s="31"/>
      <c r="H1089" s="32"/>
    </row>
    <row r="1090" spans="1:8" s="2" customFormat="1" ht="16.899999999999999" customHeight="1">
      <c r="A1090" s="31"/>
      <c r="B1090" s="32"/>
      <c r="C1090" s="210" t="s">
        <v>307</v>
      </c>
      <c r="D1090" s="210" t="s">
        <v>308</v>
      </c>
      <c r="E1090" s="17" t="s">
        <v>268</v>
      </c>
      <c r="F1090" s="211">
        <v>7.492</v>
      </c>
      <c r="G1090" s="31"/>
      <c r="H1090" s="32"/>
    </row>
    <row r="1091" spans="1:8" s="2" customFormat="1" ht="16.899999999999999" customHeight="1">
      <c r="A1091" s="31"/>
      <c r="B1091" s="32"/>
      <c r="C1091" s="206" t="s">
        <v>231</v>
      </c>
      <c r="D1091" s="207" t="s">
        <v>231</v>
      </c>
      <c r="E1091" s="208" t="s">
        <v>1</v>
      </c>
      <c r="F1091" s="209">
        <v>1.68</v>
      </c>
      <c r="G1091" s="31"/>
      <c r="H1091" s="32"/>
    </row>
    <row r="1092" spans="1:8" s="2" customFormat="1" ht="16.899999999999999" customHeight="1">
      <c r="A1092" s="31"/>
      <c r="B1092" s="32"/>
      <c r="C1092" s="210" t="s">
        <v>231</v>
      </c>
      <c r="D1092" s="210" t="s">
        <v>680</v>
      </c>
      <c r="E1092" s="17" t="s">
        <v>1</v>
      </c>
      <c r="F1092" s="211">
        <v>1.68</v>
      </c>
      <c r="G1092" s="31"/>
      <c r="H1092" s="32"/>
    </row>
    <row r="1093" spans="1:8" s="2" customFormat="1" ht="16.899999999999999" customHeight="1">
      <c r="A1093" s="31"/>
      <c r="B1093" s="32"/>
      <c r="C1093" s="212" t="s">
        <v>788</v>
      </c>
      <c r="D1093" s="31"/>
      <c r="E1093" s="31"/>
      <c r="F1093" s="31"/>
      <c r="G1093" s="31"/>
      <c r="H1093" s="32"/>
    </row>
    <row r="1094" spans="1:8" s="2" customFormat="1" ht="16.899999999999999" customHeight="1">
      <c r="A1094" s="31"/>
      <c r="B1094" s="32"/>
      <c r="C1094" s="210" t="s">
        <v>324</v>
      </c>
      <c r="D1094" s="210" t="s">
        <v>325</v>
      </c>
      <c r="E1094" s="17" t="s">
        <v>268</v>
      </c>
      <c r="F1094" s="211">
        <v>7.492</v>
      </c>
      <c r="G1094" s="31"/>
      <c r="H1094" s="32"/>
    </row>
    <row r="1095" spans="1:8" s="2" customFormat="1" ht="16.899999999999999" customHeight="1">
      <c r="A1095" s="31"/>
      <c r="B1095" s="32"/>
      <c r="C1095" s="206" t="s">
        <v>660</v>
      </c>
      <c r="D1095" s="207" t="s">
        <v>660</v>
      </c>
      <c r="E1095" s="208" t="s">
        <v>1</v>
      </c>
      <c r="F1095" s="209">
        <v>1.68</v>
      </c>
      <c r="G1095" s="31"/>
      <c r="H1095" s="32"/>
    </row>
    <row r="1096" spans="1:8" s="2" customFormat="1" ht="16.899999999999999" customHeight="1">
      <c r="A1096" s="31"/>
      <c r="B1096" s="32"/>
      <c r="C1096" s="210" t="s">
        <v>660</v>
      </c>
      <c r="D1096" s="210" t="s">
        <v>680</v>
      </c>
      <c r="E1096" s="17" t="s">
        <v>1</v>
      </c>
      <c r="F1096" s="211">
        <v>1.68</v>
      </c>
      <c r="G1096" s="31"/>
      <c r="H1096" s="32"/>
    </row>
    <row r="1097" spans="1:8" s="2" customFormat="1" ht="16.899999999999999" customHeight="1">
      <c r="A1097" s="31"/>
      <c r="B1097" s="32"/>
      <c r="C1097" s="212" t="s">
        <v>788</v>
      </c>
      <c r="D1097" s="31"/>
      <c r="E1097" s="31"/>
      <c r="F1097" s="31"/>
      <c r="G1097" s="31"/>
      <c r="H1097" s="32"/>
    </row>
    <row r="1098" spans="1:8" s="2" customFormat="1" ht="16.899999999999999" customHeight="1">
      <c r="A1098" s="31"/>
      <c r="B1098" s="32"/>
      <c r="C1098" s="210" t="s">
        <v>266</v>
      </c>
      <c r="D1098" s="210" t="s">
        <v>267</v>
      </c>
      <c r="E1098" s="17" t="s">
        <v>268</v>
      </c>
      <c r="F1098" s="211">
        <v>7.7619999999999996</v>
      </c>
      <c r="G1098" s="31"/>
      <c r="H1098" s="32"/>
    </row>
    <row r="1099" spans="1:8" s="2" customFormat="1" ht="16.899999999999999" customHeight="1">
      <c r="A1099" s="31"/>
      <c r="B1099" s="32"/>
      <c r="C1099" s="206" t="s">
        <v>591</v>
      </c>
      <c r="D1099" s="207" t="s">
        <v>591</v>
      </c>
      <c r="E1099" s="208" t="s">
        <v>1</v>
      </c>
      <c r="F1099" s="209">
        <v>1.68</v>
      </c>
      <c r="G1099" s="31"/>
      <c r="H1099" s="32"/>
    </row>
    <row r="1100" spans="1:8" s="2" customFormat="1" ht="16.899999999999999" customHeight="1">
      <c r="A1100" s="31"/>
      <c r="B1100" s="32"/>
      <c r="C1100" s="210" t="s">
        <v>591</v>
      </c>
      <c r="D1100" s="210" t="s">
        <v>680</v>
      </c>
      <c r="E1100" s="17" t="s">
        <v>1</v>
      </c>
      <c r="F1100" s="211">
        <v>1.68</v>
      </c>
      <c r="G1100" s="31"/>
      <c r="H1100" s="32"/>
    </row>
    <row r="1101" spans="1:8" s="2" customFormat="1" ht="16.899999999999999" customHeight="1">
      <c r="A1101" s="31"/>
      <c r="B1101" s="32"/>
      <c r="C1101" s="212" t="s">
        <v>788</v>
      </c>
      <c r="D1101" s="31"/>
      <c r="E1101" s="31"/>
      <c r="F1101" s="31"/>
      <c r="G1101" s="31"/>
      <c r="H1101" s="32"/>
    </row>
    <row r="1102" spans="1:8" s="2" customFormat="1" ht="16.899999999999999" customHeight="1">
      <c r="A1102" s="31"/>
      <c r="B1102" s="32"/>
      <c r="C1102" s="210" t="s">
        <v>279</v>
      </c>
      <c r="D1102" s="210" t="s">
        <v>280</v>
      </c>
      <c r="E1102" s="17" t="s">
        <v>268</v>
      </c>
      <c r="F1102" s="211">
        <v>7.7619999999999996</v>
      </c>
      <c r="G1102" s="31"/>
      <c r="H1102" s="32"/>
    </row>
    <row r="1103" spans="1:8" s="2" customFormat="1" ht="16.899999999999999" customHeight="1">
      <c r="A1103" s="31"/>
      <c r="B1103" s="32"/>
      <c r="C1103" s="206" t="s">
        <v>215</v>
      </c>
      <c r="D1103" s="207" t="s">
        <v>215</v>
      </c>
      <c r="E1103" s="208" t="s">
        <v>1</v>
      </c>
      <c r="F1103" s="209">
        <v>1.68</v>
      </c>
      <c r="G1103" s="31"/>
      <c r="H1103" s="32"/>
    </row>
    <row r="1104" spans="1:8" s="2" customFormat="1" ht="16.899999999999999" customHeight="1">
      <c r="A1104" s="31"/>
      <c r="B1104" s="32"/>
      <c r="C1104" s="210" t="s">
        <v>215</v>
      </c>
      <c r="D1104" s="210" t="s">
        <v>680</v>
      </c>
      <c r="E1104" s="17" t="s">
        <v>1</v>
      </c>
      <c r="F1104" s="211">
        <v>1.68</v>
      </c>
      <c r="G1104" s="31"/>
      <c r="H1104" s="32"/>
    </row>
    <row r="1105" spans="1:8" s="2" customFormat="1" ht="16.899999999999999" customHeight="1">
      <c r="A1105" s="31"/>
      <c r="B1105" s="32"/>
      <c r="C1105" s="212" t="s">
        <v>788</v>
      </c>
      <c r="D1105" s="31"/>
      <c r="E1105" s="31"/>
      <c r="F1105" s="31"/>
      <c r="G1105" s="31"/>
      <c r="H1105" s="32"/>
    </row>
    <row r="1106" spans="1:8" s="2" customFormat="1" ht="16.899999999999999" customHeight="1">
      <c r="A1106" s="31"/>
      <c r="B1106" s="32"/>
      <c r="C1106" s="210" t="s">
        <v>287</v>
      </c>
      <c r="D1106" s="210" t="s">
        <v>288</v>
      </c>
      <c r="E1106" s="17" t="s">
        <v>268</v>
      </c>
      <c r="F1106" s="211">
        <v>7.7619999999999996</v>
      </c>
      <c r="G1106" s="31"/>
      <c r="H1106" s="32"/>
    </row>
    <row r="1107" spans="1:8" s="2" customFormat="1" ht="16.899999999999999" customHeight="1">
      <c r="A1107" s="31"/>
      <c r="B1107" s="32"/>
      <c r="C1107" s="206" t="s">
        <v>219</v>
      </c>
      <c r="D1107" s="207" t="s">
        <v>219</v>
      </c>
      <c r="E1107" s="208" t="s">
        <v>1</v>
      </c>
      <c r="F1107" s="209">
        <v>1.68</v>
      </c>
      <c r="G1107" s="31"/>
      <c r="H1107" s="32"/>
    </row>
    <row r="1108" spans="1:8" s="2" customFormat="1" ht="16.899999999999999" customHeight="1">
      <c r="A1108" s="31"/>
      <c r="B1108" s="32"/>
      <c r="C1108" s="210" t="s">
        <v>219</v>
      </c>
      <c r="D1108" s="210" t="s">
        <v>680</v>
      </c>
      <c r="E1108" s="17" t="s">
        <v>1</v>
      </c>
      <c r="F1108" s="211">
        <v>1.68</v>
      </c>
      <c r="G1108" s="31"/>
      <c r="H1108" s="32"/>
    </row>
    <row r="1109" spans="1:8" s="2" customFormat="1" ht="16.899999999999999" customHeight="1">
      <c r="A1109" s="31"/>
      <c r="B1109" s="32"/>
      <c r="C1109" s="212" t="s">
        <v>788</v>
      </c>
      <c r="D1109" s="31"/>
      <c r="E1109" s="31"/>
      <c r="F1109" s="31"/>
      <c r="G1109" s="31"/>
      <c r="H1109" s="32"/>
    </row>
    <row r="1110" spans="1:8" s="2" customFormat="1" ht="16.899999999999999" customHeight="1">
      <c r="A1110" s="31"/>
      <c r="B1110" s="32"/>
      <c r="C1110" s="210" t="s">
        <v>294</v>
      </c>
      <c r="D1110" s="210" t="s">
        <v>295</v>
      </c>
      <c r="E1110" s="17" t="s">
        <v>268</v>
      </c>
      <c r="F1110" s="211">
        <v>7.7619999999999996</v>
      </c>
      <c r="G1110" s="31"/>
      <c r="H1110" s="32"/>
    </row>
    <row r="1111" spans="1:8" s="2" customFormat="1" ht="16.899999999999999" customHeight="1">
      <c r="A1111" s="31"/>
      <c r="B1111" s="32"/>
      <c r="C1111" s="206" t="s">
        <v>228</v>
      </c>
      <c r="D1111" s="207" t="s">
        <v>228</v>
      </c>
      <c r="E1111" s="208" t="s">
        <v>1</v>
      </c>
      <c r="F1111" s="209">
        <v>1.68</v>
      </c>
      <c r="G1111" s="31"/>
      <c r="H1111" s="32"/>
    </row>
    <row r="1112" spans="1:8" s="2" customFormat="1" ht="16.899999999999999" customHeight="1">
      <c r="A1112" s="31"/>
      <c r="B1112" s="32"/>
      <c r="C1112" s="210" t="s">
        <v>228</v>
      </c>
      <c r="D1112" s="210" t="s">
        <v>680</v>
      </c>
      <c r="E1112" s="17" t="s">
        <v>1</v>
      </c>
      <c r="F1112" s="211">
        <v>1.68</v>
      </c>
      <c r="G1112" s="31"/>
      <c r="H1112" s="32"/>
    </row>
    <row r="1113" spans="1:8" s="2" customFormat="1" ht="16.899999999999999" customHeight="1">
      <c r="A1113" s="31"/>
      <c r="B1113" s="32"/>
      <c r="C1113" s="212" t="s">
        <v>788</v>
      </c>
      <c r="D1113" s="31"/>
      <c r="E1113" s="31"/>
      <c r="F1113" s="31"/>
      <c r="G1113" s="31"/>
      <c r="H1113" s="32"/>
    </row>
    <row r="1114" spans="1:8" s="2" customFormat="1" ht="16.899999999999999" customHeight="1">
      <c r="A1114" s="31"/>
      <c r="B1114" s="32"/>
      <c r="C1114" s="210" t="s">
        <v>307</v>
      </c>
      <c r="D1114" s="210" t="s">
        <v>308</v>
      </c>
      <c r="E1114" s="17" t="s">
        <v>268</v>
      </c>
      <c r="F1114" s="211">
        <v>7.492</v>
      </c>
      <c r="G1114" s="31"/>
      <c r="H1114" s="32"/>
    </row>
    <row r="1115" spans="1:8" s="2" customFormat="1" ht="16.899999999999999" customHeight="1">
      <c r="A1115" s="31"/>
      <c r="B1115" s="32"/>
      <c r="C1115" s="206" t="s">
        <v>313</v>
      </c>
      <c r="D1115" s="207" t="s">
        <v>313</v>
      </c>
      <c r="E1115" s="208" t="s">
        <v>1</v>
      </c>
      <c r="F1115" s="209">
        <v>0.81</v>
      </c>
      <c r="G1115" s="31"/>
      <c r="H1115" s="32"/>
    </row>
    <row r="1116" spans="1:8" s="2" customFormat="1" ht="16.899999999999999" customHeight="1">
      <c r="A1116" s="31"/>
      <c r="B1116" s="32"/>
      <c r="C1116" s="210" t="s">
        <v>313</v>
      </c>
      <c r="D1116" s="210" t="s">
        <v>695</v>
      </c>
      <c r="E1116" s="17" t="s">
        <v>1</v>
      </c>
      <c r="F1116" s="211">
        <v>0.81</v>
      </c>
      <c r="G1116" s="31"/>
      <c r="H1116" s="32"/>
    </row>
    <row r="1117" spans="1:8" s="2" customFormat="1" ht="16.899999999999999" customHeight="1">
      <c r="A1117" s="31"/>
      <c r="B1117" s="32"/>
      <c r="C1117" s="212" t="s">
        <v>788</v>
      </c>
      <c r="D1117" s="31"/>
      <c r="E1117" s="31"/>
      <c r="F1117" s="31"/>
      <c r="G1117" s="31"/>
      <c r="H1117" s="32"/>
    </row>
    <row r="1118" spans="1:8" s="2" customFormat="1" ht="16.899999999999999" customHeight="1">
      <c r="A1118" s="31"/>
      <c r="B1118" s="32"/>
      <c r="C1118" s="210" t="s">
        <v>324</v>
      </c>
      <c r="D1118" s="210" t="s">
        <v>325</v>
      </c>
      <c r="E1118" s="17" t="s">
        <v>268</v>
      </c>
      <c r="F1118" s="211">
        <v>7.492</v>
      </c>
      <c r="G1118" s="31"/>
      <c r="H1118" s="32"/>
    </row>
    <row r="1119" spans="1:8" s="2" customFormat="1" ht="16.899999999999999" customHeight="1">
      <c r="A1119" s="31"/>
      <c r="B1119" s="32"/>
      <c r="C1119" s="206" t="s">
        <v>662</v>
      </c>
      <c r="D1119" s="207" t="s">
        <v>662</v>
      </c>
      <c r="E1119" s="208" t="s">
        <v>1</v>
      </c>
      <c r="F1119" s="209">
        <v>1.08</v>
      </c>
      <c r="G1119" s="31"/>
      <c r="H1119" s="32"/>
    </row>
    <row r="1120" spans="1:8" s="2" customFormat="1" ht="16.899999999999999" customHeight="1">
      <c r="A1120" s="31"/>
      <c r="B1120" s="32"/>
      <c r="C1120" s="210" t="s">
        <v>662</v>
      </c>
      <c r="D1120" s="210" t="s">
        <v>681</v>
      </c>
      <c r="E1120" s="17" t="s">
        <v>1</v>
      </c>
      <c r="F1120" s="211">
        <v>1.08</v>
      </c>
      <c r="G1120" s="31"/>
      <c r="H1120" s="32"/>
    </row>
    <row r="1121" spans="1:8" s="2" customFormat="1" ht="16.899999999999999" customHeight="1">
      <c r="A1121" s="31"/>
      <c r="B1121" s="32"/>
      <c r="C1121" s="212" t="s">
        <v>788</v>
      </c>
      <c r="D1121" s="31"/>
      <c r="E1121" s="31"/>
      <c r="F1121" s="31"/>
      <c r="G1121" s="31"/>
      <c r="H1121" s="32"/>
    </row>
    <row r="1122" spans="1:8" s="2" customFormat="1" ht="16.899999999999999" customHeight="1">
      <c r="A1122" s="31"/>
      <c r="B1122" s="32"/>
      <c r="C1122" s="210" t="s">
        <v>266</v>
      </c>
      <c r="D1122" s="210" t="s">
        <v>267</v>
      </c>
      <c r="E1122" s="17" t="s">
        <v>268</v>
      </c>
      <c r="F1122" s="211">
        <v>7.7619999999999996</v>
      </c>
      <c r="G1122" s="31"/>
      <c r="H1122" s="32"/>
    </row>
    <row r="1123" spans="1:8" s="2" customFormat="1" ht="16.899999999999999" customHeight="1">
      <c r="A1123" s="31"/>
      <c r="B1123" s="32"/>
      <c r="C1123" s="206" t="s">
        <v>664</v>
      </c>
      <c r="D1123" s="207" t="s">
        <v>664</v>
      </c>
      <c r="E1123" s="208" t="s">
        <v>1</v>
      </c>
      <c r="F1123" s="209">
        <v>1.08</v>
      </c>
      <c r="G1123" s="31"/>
      <c r="H1123" s="32"/>
    </row>
    <row r="1124" spans="1:8" s="2" customFormat="1" ht="16.899999999999999" customHeight="1">
      <c r="A1124" s="31"/>
      <c r="B1124" s="32"/>
      <c r="C1124" s="210" t="s">
        <v>664</v>
      </c>
      <c r="D1124" s="210" t="s">
        <v>681</v>
      </c>
      <c r="E1124" s="17" t="s">
        <v>1</v>
      </c>
      <c r="F1124" s="211">
        <v>1.08</v>
      </c>
      <c r="G1124" s="31"/>
      <c r="H1124" s="32"/>
    </row>
    <row r="1125" spans="1:8" s="2" customFormat="1" ht="16.899999999999999" customHeight="1">
      <c r="A1125" s="31"/>
      <c r="B1125" s="32"/>
      <c r="C1125" s="212" t="s">
        <v>788</v>
      </c>
      <c r="D1125" s="31"/>
      <c r="E1125" s="31"/>
      <c r="F1125" s="31"/>
      <c r="G1125" s="31"/>
      <c r="H1125" s="32"/>
    </row>
    <row r="1126" spans="1:8" s="2" customFormat="1" ht="16.899999999999999" customHeight="1">
      <c r="A1126" s="31"/>
      <c r="B1126" s="32"/>
      <c r="C1126" s="210" t="s">
        <v>279</v>
      </c>
      <c r="D1126" s="210" t="s">
        <v>280</v>
      </c>
      <c r="E1126" s="17" t="s">
        <v>268</v>
      </c>
      <c r="F1126" s="211">
        <v>7.7619999999999996</v>
      </c>
      <c r="G1126" s="31"/>
      <c r="H1126" s="32"/>
    </row>
    <row r="1127" spans="1:8" s="2" customFormat="1" ht="16.899999999999999" customHeight="1">
      <c r="A1127" s="31"/>
      <c r="B1127" s="32"/>
      <c r="C1127" s="206" t="s">
        <v>276</v>
      </c>
      <c r="D1127" s="207" t="s">
        <v>276</v>
      </c>
      <c r="E1127" s="208" t="s">
        <v>1</v>
      </c>
      <c r="F1127" s="209">
        <v>1.08</v>
      </c>
      <c r="G1127" s="31"/>
      <c r="H1127" s="32"/>
    </row>
    <row r="1128" spans="1:8" s="2" customFormat="1" ht="16.899999999999999" customHeight="1">
      <c r="A1128" s="31"/>
      <c r="B1128" s="32"/>
      <c r="C1128" s="210" t="s">
        <v>276</v>
      </c>
      <c r="D1128" s="210" t="s">
        <v>681</v>
      </c>
      <c r="E1128" s="17" t="s">
        <v>1</v>
      </c>
      <c r="F1128" s="211">
        <v>1.08</v>
      </c>
      <c r="G1128" s="31"/>
      <c r="H1128" s="32"/>
    </row>
    <row r="1129" spans="1:8" s="2" customFormat="1" ht="16.899999999999999" customHeight="1">
      <c r="A1129" s="31"/>
      <c r="B1129" s="32"/>
      <c r="C1129" s="212" t="s">
        <v>788</v>
      </c>
      <c r="D1129" s="31"/>
      <c r="E1129" s="31"/>
      <c r="F1129" s="31"/>
      <c r="G1129" s="31"/>
      <c r="H1129" s="32"/>
    </row>
    <row r="1130" spans="1:8" s="2" customFormat="1" ht="16.899999999999999" customHeight="1">
      <c r="A1130" s="31"/>
      <c r="B1130" s="32"/>
      <c r="C1130" s="210" t="s">
        <v>287</v>
      </c>
      <c r="D1130" s="210" t="s">
        <v>288</v>
      </c>
      <c r="E1130" s="17" t="s">
        <v>268</v>
      </c>
      <c r="F1130" s="211">
        <v>7.7619999999999996</v>
      </c>
      <c r="G1130" s="31"/>
      <c r="H1130" s="32"/>
    </row>
    <row r="1131" spans="1:8" s="2" customFormat="1" ht="16.899999999999999" customHeight="1">
      <c r="A1131" s="31"/>
      <c r="B1131" s="32"/>
      <c r="C1131" s="206" t="s">
        <v>284</v>
      </c>
      <c r="D1131" s="207" t="s">
        <v>284</v>
      </c>
      <c r="E1131" s="208" t="s">
        <v>1</v>
      </c>
      <c r="F1131" s="209">
        <v>1.08</v>
      </c>
      <c r="G1131" s="31"/>
      <c r="H1131" s="32"/>
    </row>
    <row r="1132" spans="1:8" s="2" customFormat="1" ht="16.899999999999999" customHeight="1">
      <c r="A1132" s="31"/>
      <c r="B1132" s="32"/>
      <c r="C1132" s="210" t="s">
        <v>284</v>
      </c>
      <c r="D1132" s="210" t="s">
        <v>681</v>
      </c>
      <c r="E1132" s="17" t="s">
        <v>1</v>
      </c>
      <c r="F1132" s="211">
        <v>1.08</v>
      </c>
      <c r="G1132" s="31"/>
      <c r="H1132" s="32"/>
    </row>
    <row r="1133" spans="1:8" s="2" customFormat="1" ht="16.899999999999999" customHeight="1">
      <c r="A1133" s="31"/>
      <c r="B1133" s="32"/>
      <c r="C1133" s="212" t="s">
        <v>788</v>
      </c>
      <c r="D1133" s="31"/>
      <c r="E1133" s="31"/>
      <c r="F1133" s="31"/>
      <c r="G1133" s="31"/>
      <c r="H1133" s="32"/>
    </row>
    <row r="1134" spans="1:8" s="2" customFormat="1" ht="16.899999999999999" customHeight="1">
      <c r="A1134" s="31"/>
      <c r="B1134" s="32"/>
      <c r="C1134" s="210" t="s">
        <v>294</v>
      </c>
      <c r="D1134" s="210" t="s">
        <v>295</v>
      </c>
      <c r="E1134" s="17" t="s">
        <v>268</v>
      </c>
      <c r="F1134" s="211">
        <v>7.7619999999999996</v>
      </c>
      <c r="G1134" s="31"/>
      <c r="H1134" s="32"/>
    </row>
    <row r="1135" spans="1:8" s="2" customFormat="1" ht="16.899999999999999" customHeight="1">
      <c r="A1135" s="31"/>
      <c r="B1135" s="32"/>
      <c r="C1135" s="206" t="s">
        <v>299</v>
      </c>
      <c r="D1135" s="207" t="s">
        <v>299</v>
      </c>
      <c r="E1135" s="208" t="s">
        <v>1</v>
      </c>
      <c r="F1135" s="209">
        <v>0.81</v>
      </c>
      <c r="G1135" s="31"/>
      <c r="H1135" s="32"/>
    </row>
    <row r="1136" spans="1:8" s="2" customFormat="1" ht="16.899999999999999" customHeight="1">
      <c r="A1136" s="31"/>
      <c r="B1136" s="32"/>
      <c r="C1136" s="210" t="s">
        <v>299</v>
      </c>
      <c r="D1136" s="210" t="s">
        <v>695</v>
      </c>
      <c r="E1136" s="17" t="s">
        <v>1</v>
      </c>
      <c r="F1136" s="211">
        <v>0.81</v>
      </c>
      <c r="G1136" s="31"/>
      <c r="H1136" s="32"/>
    </row>
    <row r="1137" spans="1:8" s="2" customFormat="1" ht="16.899999999999999" customHeight="1">
      <c r="A1137" s="31"/>
      <c r="B1137" s="32"/>
      <c r="C1137" s="212" t="s">
        <v>788</v>
      </c>
      <c r="D1137" s="31"/>
      <c r="E1137" s="31"/>
      <c r="F1137" s="31"/>
      <c r="G1137" s="31"/>
      <c r="H1137" s="32"/>
    </row>
    <row r="1138" spans="1:8" s="2" customFormat="1" ht="16.899999999999999" customHeight="1">
      <c r="A1138" s="31"/>
      <c r="B1138" s="32"/>
      <c r="C1138" s="210" t="s">
        <v>307</v>
      </c>
      <c r="D1138" s="210" t="s">
        <v>308</v>
      </c>
      <c r="E1138" s="17" t="s">
        <v>268</v>
      </c>
      <c r="F1138" s="211">
        <v>7.492</v>
      </c>
      <c r="G1138" s="31"/>
      <c r="H1138" s="32"/>
    </row>
    <row r="1139" spans="1:8" s="2" customFormat="1" ht="16.899999999999999" customHeight="1">
      <c r="A1139" s="31"/>
      <c r="B1139" s="32"/>
      <c r="C1139" s="206" t="s">
        <v>701</v>
      </c>
      <c r="D1139" s="207" t="s">
        <v>701</v>
      </c>
      <c r="E1139" s="208" t="s">
        <v>1</v>
      </c>
      <c r="F1139" s="209">
        <v>7.492</v>
      </c>
      <c r="G1139" s="31"/>
      <c r="H1139" s="32"/>
    </row>
    <row r="1140" spans="1:8" s="2" customFormat="1" ht="16.899999999999999" customHeight="1">
      <c r="A1140" s="31"/>
      <c r="B1140" s="32"/>
      <c r="C1140" s="210" t="s">
        <v>701</v>
      </c>
      <c r="D1140" s="210" t="s">
        <v>702</v>
      </c>
      <c r="E1140" s="17" t="s">
        <v>1</v>
      </c>
      <c r="F1140" s="211">
        <v>7.492</v>
      </c>
      <c r="G1140" s="31"/>
      <c r="H1140" s="32"/>
    </row>
    <row r="1141" spans="1:8" s="2" customFormat="1" ht="16.899999999999999" customHeight="1">
      <c r="A1141" s="31"/>
      <c r="B1141" s="32"/>
      <c r="C1141" s="206" t="s">
        <v>682</v>
      </c>
      <c r="D1141" s="207" t="s">
        <v>682</v>
      </c>
      <c r="E1141" s="208" t="s">
        <v>1</v>
      </c>
      <c r="F1141" s="209">
        <v>7.7619999999999996</v>
      </c>
      <c r="G1141" s="31"/>
      <c r="H1141" s="32"/>
    </row>
    <row r="1142" spans="1:8" s="2" customFormat="1" ht="16.899999999999999" customHeight="1">
      <c r="A1142" s="31"/>
      <c r="B1142" s="32"/>
      <c r="C1142" s="210" t="s">
        <v>682</v>
      </c>
      <c r="D1142" s="210" t="s">
        <v>683</v>
      </c>
      <c r="E1142" s="17" t="s">
        <v>1</v>
      </c>
      <c r="F1142" s="211">
        <v>7.7619999999999996</v>
      </c>
      <c r="G1142" s="31"/>
      <c r="H1142" s="32"/>
    </row>
    <row r="1143" spans="1:8" s="2" customFormat="1" ht="16.899999999999999" customHeight="1">
      <c r="A1143" s="31"/>
      <c r="B1143" s="32"/>
      <c r="C1143" s="206" t="s">
        <v>685</v>
      </c>
      <c r="D1143" s="207" t="s">
        <v>685</v>
      </c>
      <c r="E1143" s="208" t="s">
        <v>1</v>
      </c>
      <c r="F1143" s="209">
        <v>7.7619999999999996</v>
      </c>
      <c r="G1143" s="31"/>
      <c r="H1143" s="32"/>
    </row>
    <row r="1144" spans="1:8" s="2" customFormat="1" ht="16.899999999999999" customHeight="1">
      <c r="A1144" s="31"/>
      <c r="B1144" s="32"/>
      <c r="C1144" s="210" t="s">
        <v>685</v>
      </c>
      <c r="D1144" s="210" t="s">
        <v>686</v>
      </c>
      <c r="E1144" s="17" t="s">
        <v>1</v>
      </c>
      <c r="F1144" s="211">
        <v>7.7619999999999996</v>
      </c>
      <c r="G1144" s="31"/>
      <c r="H1144" s="32"/>
    </row>
    <row r="1145" spans="1:8" s="2" customFormat="1" ht="16.899999999999999" customHeight="1">
      <c r="A1145" s="31"/>
      <c r="B1145" s="32"/>
      <c r="C1145" s="206" t="s">
        <v>688</v>
      </c>
      <c r="D1145" s="207" t="s">
        <v>688</v>
      </c>
      <c r="E1145" s="208" t="s">
        <v>1</v>
      </c>
      <c r="F1145" s="209">
        <v>7.7619999999999996</v>
      </c>
      <c r="G1145" s="31"/>
      <c r="H1145" s="32"/>
    </row>
    <row r="1146" spans="1:8" s="2" customFormat="1" ht="16.899999999999999" customHeight="1">
      <c r="A1146" s="31"/>
      <c r="B1146" s="32"/>
      <c r="C1146" s="210" t="s">
        <v>688</v>
      </c>
      <c r="D1146" s="210" t="s">
        <v>689</v>
      </c>
      <c r="E1146" s="17" t="s">
        <v>1</v>
      </c>
      <c r="F1146" s="211">
        <v>7.7619999999999996</v>
      </c>
      <c r="G1146" s="31"/>
      <c r="H1146" s="32"/>
    </row>
    <row r="1147" spans="1:8" s="2" customFormat="1" ht="16.899999999999999" customHeight="1">
      <c r="A1147" s="31"/>
      <c r="B1147" s="32"/>
      <c r="C1147" s="206" t="s">
        <v>691</v>
      </c>
      <c r="D1147" s="207" t="s">
        <v>691</v>
      </c>
      <c r="E1147" s="208" t="s">
        <v>1</v>
      </c>
      <c r="F1147" s="209">
        <v>7.7619999999999996</v>
      </c>
      <c r="G1147" s="31"/>
      <c r="H1147" s="32"/>
    </row>
    <row r="1148" spans="1:8" s="2" customFormat="1" ht="16.899999999999999" customHeight="1">
      <c r="A1148" s="31"/>
      <c r="B1148" s="32"/>
      <c r="C1148" s="210" t="s">
        <v>691</v>
      </c>
      <c r="D1148" s="210" t="s">
        <v>692</v>
      </c>
      <c r="E1148" s="17" t="s">
        <v>1</v>
      </c>
      <c r="F1148" s="211">
        <v>7.7619999999999996</v>
      </c>
      <c r="G1148" s="31"/>
      <c r="H1148" s="32"/>
    </row>
    <row r="1149" spans="1:8" s="2" customFormat="1" ht="16.899999999999999" customHeight="1">
      <c r="A1149" s="31"/>
      <c r="B1149" s="32"/>
      <c r="C1149" s="206" t="s">
        <v>696</v>
      </c>
      <c r="D1149" s="207" t="s">
        <v>696</v>
      </c>
      <c r="E1149" s="208" t="s">
        <v>1</v>
      </c>
      <c r="F1149" s="209">
        <v>7.492</v>
      </c>
      <c r="G1149" s="31"/>
      <c r="H1149" s="32"/>
    </row>
    <row r="1150" spans="1:8" s="2" customFormat="1" ht="16.899999999999999" customHeight="1">
      <c r="A1150" s="31"/>
      <c r="B1150" s="32"/>
      <c r="C1150" s="210" t="s">
        <v>696</v>
      </c>
      <c r="D1150" s="210" t="s">
        <v>697</v>
      </c>
      <c r="E1150" s="17" t="s">
        <v>1</v>
      </c>
      <c r="F1150" s="211">
        <v>7.492</v>
      </c>
      <c r="G1150" s="31"/>
      <c r="H1150" s="32"/>
    </row>
    <row r="1151" spans="1:8" s="2" customFormat="1" ht="26.45" customHeight="1">
      <c r="A1151" s="31"/>
      <c r="B1151" s="32"/>
      <c r="C1151" s="205" t="s">
        <v>799</v>
      </c>
      <c r="D1151" s="205" t="s">
        <v>126</v>
      </c>
      <c r="E1151" s="31"/>
      <c r="F1151" s="31"/>
      <c r="G1151" s="31"/>
      <c r="H1151" s="32"/>
    </row>
    <row r="1152" spans="1:8" s="2" customFormat="1" ht="16.899999999999999" customHeight="1">
      <c r="A1152" s="31"/>
      <c r="B1152" s="32"/>
      <c r="C1152" s="206" t="s">
        <v>244</v>
      </c>
      <c r="D1152" s="207" t="s">
        <v>244</v>
      </c>
      <c r="E1152" s="208" t="s">
        <v>1</v>
      </c>
      <c r="F1152" s="209">
        <v>28</v>
      </c>
      <c r="G1152" s="31"/>
      <c r="H1152" s="32"/>
    </row>
    <row r="1153" spans="1:8" s="2" customFormat="1" ht="16.899999999999999" customHeight="1">
      <c r="A1153" s="31"/>
      <c r="B1153" s="32"/>
      <c r="C1153" s="210" t="s">
        <v>244</v>
      </c>
      <c r="D1153" s="210" t="s">
        <v>756</v>
      </c>
      <c r="E1153" s="17" t="s">
        <v>1</v>
      </c>
      <c r="F1153" s="211">
        <v>28</v>
      </c>
      <c r="G1153" s="31"/>
      <c r="H1153" s="32"/>
    </row>
    <row r="1154" spans="1:8" s="2" customFormat="1" ht="16.899999999999999" customHeight="1">
      <c r="A1154" s="31"/>
      <c r="B1154" s="32"/>
      <c r="C1154" s="212" t="s">
        <v>788</v>
      </c>
      <c r="D1154" s="31"/>
      <c r="E1154" s="31"/>
      <c r="F1154" s="31"/>
      <c r="G1154" s="31"/>
      <c r="H1154" s="32"/>
    </row>
    <row r="1155" spans="1:8" s="2" customFormat="1" ht="16.899999999999999" customHeight="1">
      <c r="A1155" s="31"/>
      <c r="B1155" s="32"/>
      <c r="C1155" s="210" t="s">
        <v>463</v>
      </c>
      <c r="D1155" s="210" t="s">
        <v>464</v>
      </c>
      <c r="E1155" s="17" t="s">
        <v>304</v>
      </c>
      <c r="F1155" s="211">
        <v>28</v>
      </c>
      <c r="G1155" s="31"/>
      <c r="H1155" s="32"/>
    </row>
    <row r="1156" spans="1:8" s="2" customFormat="1" ht="16.899999999999999" customHeight="1">
      <c r="A1156" s="31"/>
      <c r="B1156" s="32"/>
      <c r="C1156" s="206" t="s">
        <v>319</v>
      </c>
      <c r="D1156" s="207" t="s">
        <v>319</v>
      </c>
      <c r="E1156" s="208" t="s">
        <v>1</v>
      </c>
      <c r="F1156" s="209">
        <v>0.95099999999999996</v>
      </c>
      <c r="G1156" s="31"/>
      <c r="H1156" s="32"/>
    </row>
    <row r="1157" spans="1:8" s="2" customFormat="1" ht="16.899999999999999" customHeight="1">
      <c r="A1157" s="31"/>
      <c r="B1157" s="32"/>
      <c r="C1157" s="210" t="s">
        <v>319</v>
      </c>
      <c r="D1157" s="210" t="s">
        <v>769</v>
      </c>
      <c r="E1157" s="17" t="s">
        <v>1</v>
      </c>
      <c r="F1157" s="211">
        <v>0.95099999999999996</v>
      </c>
      <c r="G1157" s="31"/>
      <c r="H1157" s="32"/>
    </row>
    <row r="1158" spans="1:8" s="2" customFormat="1" ht="16.899999999999999" customHeight="1">
      <c r="A1158" s="31"/>
      <c r="B1158" s="32"/>
      <c r="C1158" s="212" t="s">
        <v>788</v>
      </c>
      <c r="D1158" s="31"/>
      <c r="E1158" s="31"/>
      <c r="F1158" s="31"/>
      <c r="G1158" s="31"/>
      <c r="H1158" s="32"/>
    </row>
    <row r="1159" spans="1:8" s="2" customFormat="1" ht="16.899999999999999" customHeight="1">
      <c r="A1159" s="31"/>
      <c r="B1159" s="32"/>
      <c r="C1159" s="210" t="s">
        <v>307</v>
      </c>
      <c r="D1159" s="210" t="s">
        <v>308</v>
      </c>
      <c r="E1159" s="17" t="s">
        <v>268</v>
      </c>
      <c r="F1159" s="211">
        <v>1.69</v>
      </c>
      <c r="G1159" s="31"/>
      <c r="H1159" s="32"/>
    </row>
    <row r="1160" spans="1:8" s="2" customFormat="1" ht="16.899999999999999" customHeight="1">
      <c r="A1160" s="31"/>
      <c r="B1160" s="32"/>
      <c r="C1160" s="206" t="s">
        <v>328</v>
      </c>
      <c r="D1160" s="207" t="s">
        <v>328</v>
      </c>
      <c r="E1160" s="208" t="s">
        <v>1</v>
      </c>
      <c r="F1160" s="209">
        <v>0.504</v>
      </c>
      <c r="G1160" s="31"/>
      <c r="H1160" s="32"/>
    </row>
    <row r="1161" spans="1:8" s="2" customFormat="1" ht="16.899999999999999" customHeight="1">
      <c r="A1161" s="31"/>
      <c r="B1161" s="32"/>
      <c r="C1161" s="210" t="s">
        <v>328</v>
      </c>
      <c r="D1161" s="210" t="s">
        <v>780</v>
      </c>
      <c r="E1161" s="17" t="s">
        <v>1</v>
      </c>
      <c r="F1161" s="211">
        <v>0.504</v>
      </c>
      <c r="G1161" s="31"/>
      <c r="H1161" s="32"/>
    </row>
    <row r="1162" spans="1:8" s="2" customFormat="1" ht="16.899999999999999" customHeight="1">
      <c r="A1162" s="31"/>
      <c r="B1162" s="32"/>
      <c r="C1162" s="212" t="s">
        <v>788</v>
      </c>
      <c r="D1162" s="31"/>
      <c r="E1162" s="31"/>
      <c r="F1162" s="31"/>
      <c r="G1162" s="31"/>
      <c r="H1162" s="32"/>
    </row>
    <row r="1163" spans="1:8" s="2" customFormat="1" ht="16.899999999999999" customHeight="1">
      <c r="A1163" s="31"/>
      <c r="B1163" s="32"/>
      <c r="C1163" s="210" t="s">
        <v>316</v>
      </c>
      <c r="D1163" s="210" t="s">
        <v>317</v>
      </c>
      <c r="E1163" s="17" t="s">
        <v>304</v>
      </c>
      <c r="F1163" s="211">
        <v>0.504</v>
      </c>
      <c r="G1163" s="31"/>
      <c r="H1163" s="32"/>
    </row>
    <row r="1164" spans="1:8" s="2" customFormat="1" ht="16.899999999999999" customHeight="1">
      <c r="A1164" s="31"/>
      <c r="B1164" s="32"/>
      <c r="C1164" s="206" t="s">
        <v>334</v>
      </c>
      <c r="D1164" s="207" t="s">
        <v>334</v>
      </c>
      <c r="E1164" s="208" t="s">
        <v>1</v>
      </c>
      <c r="F1164" s="209">
        <v>0.95099999999999996</v>
      </c>
      <c r="G1164" s="31"/>
      <c r="H1164" s="32"/>
    </row>
    <row r="1165" spans="1:8" s="2" customFormat="1" ht="16.899999999999999" customHeight="1">
      <c r="A1165" s="31"/>
      <c r="B1165" s="32"/>
      <c r="C1165" s="210" t="s">
        <v>334</v>
      </c>
      <c r="D1165" s="210" t="s">
        <v>769</v>
      </c>
      <c r="E1165" s="17" t="s">
        <v>1</v>
      </c>
      <c r="F1165" s="211">
        <v>0.95099999999999996</v>
      </c>
      <c r="G1165" s="31"/>
      <c r="H1165" s="32"/>
    </row>
    <row r="1166" spans="1:8" s="2" customFormat="1" ht="16.899999999999999" customHeight="1">
      <c r="A1166" s="31"/>
      <c r="B1166" s="32"/>
      <c r="C1166" s="212" t="s">
        <v>788</v>
      </c>
      <c r="D1166" s="31"/>
      <c r="E1166" s="31"/>
      <c r="F1166" s="31"/>
      <c r="G1166" s="31"/>
      <c r="H1166" s="32"/>
    </row>
    <row r="1167" spans="1:8" s="2" customFormat="1" ht="16.899999999999999" customHeight="1">
      <c r="A1167" s="31"/>
      <c r="B1167" s="32"/>
      <c r="C1167" s="210" t="s">
        <v>324</v>
      </c>
      <c r="D1167" s="210" t="s">
        <v>325</v>
      </c>
      <c r="E1167" s="17" t="s">
        <v>268</v>
      </c>
      <c r="F1167" s="211">
        <v>1.69</v>
      </c>
      <c r="G1167" s="31"/>
      <c r="H1167" s="32"/>
    </row>
    <row r="1168" spans="1:8" s="2" customFormat="1" ht="16.899999999999999" customHeight="1">
      <c r="A1168" s="31"/>
      <c r="B1168" s="32"/>
      <c r="C1168" s="206" t="s">
        <v>398</v>
      </c>
      <c r="D1168" s="207" t="s">
        <v>398</v>
      </c>
      <c r="E1168" s="208" t="s">
        <v>1</v>
      </c>
      <c r="F1168" s="209">
        <v>0.504</v>
      </c>
      <c r="G1168" s="31"/>
      <c r="H1168" s="32"/>
    </row>
    <row r="1169" spans="1:8" s="2" customFormat="1" ht="16.899999999999999" customHeight="1">
      <c r="A1169" s="31"/>
      <c r="B1169" s="32"/>
      <c r="C1169" s="210" t="s">
        <v>398</v>
      </c>
      <c r="D1169" s="210" t="s">
        <v>780</v>
      </c>
      <c r="E1169" s="17" t="s">
        <v>1</v>
      </c>
      <c r="F1169" s="211">
        <v>0.504</v>
      </c>
      <c r="G1169" s="31"/>
      <c r="H1169" s="32"/>
    </row>
    <row r="1170" spans="1:8" s="2" customFormat="1" ht="16.899999999999999" customHeight="1">
      <c r="A1170" s="31"/>
      <c r="B1170" s="32"/>
      <c r="C1170" s="212" t="s">
        <v>788</v>
      </c>
      <c r="D1170" s="31"/>
      <c r="E1170" s="31"/>
      <c r="F1170" s="31"/>
      <c r="G1170" s="31"/>
      <c r="H1170" s="32"/>
    </row>
    <row r="1171" spans="1:8" s="2" customFormat="1" ht="16.899999999999999" customHeight="1">
      <c r="A1171" s="31"/>
      <c r="B1171" s="32"/>
      <c r="C1171" s="210" t="s">
        <v>316</v>
      </c>
      <c r="D1171" s="210" t="s">
        <v>317</v>
      </c>
      <c r="E1171" s="17" t="s">
        <v>304</v>
      </c>
      <c r="F1171" s="211">
        <v>0.504</v>
      </c>
      <c r="G1171" s="31"/>
      <c r="H1171" s="32"/>
    </row>
    <row r="1172" spans="1:8" s="2" customFormat="1" ht="16.899999999999999" customHeight="1">
      <c r="A1172" s="31"/>
      <c r="B1172" s="32"/>
      <c r="C1172" s="206" t="s">
        <v>353</v>
      </c>
      <c r="D1172" s="207" t="s">
        <v>353</v>
      </c>
      <c r="E1172" s="208" t="s">
        <v>1</v>
      </c>
      <c r="F1172" s="209">
        <v>3.21</v>
      </c>
      <c r="G1172" s="31"/>
      <c r="H1172" s="32"/>
    </row>
    <row r="1173" spans="1:8" s="2" customFormat="1" ht="16.899999999999999" customHeight="1">
      <c r="A1173" s="31"/>
      <c r="B1173" s="32"/>
      <c r="C1173" s="210" t="s">
        <v>353</v>
      </c>
      <c r="D1173" s="210" t="s">
        <v>760</v>
      </c>
      <c r="E1173" s="17" t="s">
        <v>1</v>
      </c>
      <c r="F1173" s="211">
        <v>3.21</v>
      </c>
      <c r="G1173" s="31"/>
      <c r="H1173" s="32"/>
    </row>
    <row r="1174" spans="1:8" s="2" customFormat="1" ht="16.899999999999999" customHeight="1">
      <c r="A1174" s="31"/>
      <c r="B1174" s="32"/>
      <c r="C1174" s="212" t="s">
        <v>788</v>
      </c>
      <c r="D1174" s="31"/>
      <c r="E1174" s="31"/>
      <c r="F1174" s="31"/>
      <c r="G1174" s="31"/>
      <c r="H1174" s="32"/>
    </row>
    <row r="1175" spans="1:8" s="2" customFormat="1" ht="16.899999999999999" customHeight="1">
      <c r="A1175" s="31"/>
      <c r="B1175" s="32"/>
      <c r="C1175" s="210" t="s">
        <v>757</v>
      </c>
      <c r="D1175" s="210" t="s">
        <v>758</v>
      </c>
      <c r="E1175" s="17" t="s">
        <v>240</v>
      </c>
      <c r="F1175" s="211">
        <v>6.42</v>
      </c>
      <c r="G1175" s="31"/>
      <c r="H1175" s="32"/>
    </row>
    <row r="1176" spans="1:8" s="2" customFormat="1" ht="16.899999999999999" customHeight="1">
      <c r="A1176" s="31"/>
      <c r="B1176" s="32"/>
      <c r="C1176" s="206" t="s">
        <v>361</v>
      </c>
      <c r="D1176" s="207" t="s">
        <v>361</v>
      </c>
      <c r="E1176" s="208" t="s">
        <v>1</v>
      </c>
      <c r="F1176" s="209">
        <v>3.57</v>
      </c>
      <c r="G1176" s="31"/>
      <c r="H1176" s="32"/>
    </row>
    <row r="1177" spans="1:8" s="2" customFormat="1" ht="16.899999999999999" customHeight="1">
      <c r="A1177" s="31"/>
      <c r="B1177" s="32"/>
      <c r="C1177" s="210" t="s">
        <v>361</v>
      </c>
      <c r="D1177" s="210" t="s">
        <v>754</v>
      </c>
      <c r="E1177" s="17" t="s">
        <v>1</v>
      </c>
      <c r="F1177" s="211">
        <v>3.57</v>
      </c>
      <c r="G1177" s="31"/>
      <c r="H1177" s="32"/>
    </row>
    <row r="1178" spans="1:8" s="2" customFormat="1" ht="16.899999999999999" customHeight="1">
      <c r="A1178" s="31"/>
      <c r="B1178" s="32"/>
      <c r="C1178" s="212" t="s">
        <v>788</v>
      </c>
      <c r="D1178" s="31"/>
      <c r="E1178" s="31"/>
      <c r="F1178" s="31"/>
      <c r="G1178" s="31"/>
      <c r="H1178" s="32"/>
    </row>
    <row r="1179" spans="1:8" s="2" customFormat="1" ht="16.899999999999999" customHeight="1">
      <c r="A1179" s="31"/>
      <c r="B1179" s="32"/>
      <c r="C1179" s="210" t="s">
        <v>256</v>
      </c>
      <c r="D1179" s="210" t="s">
        <v>257</v>
      </c>
      <c r="E1179" s="17" t="s">
        <v>240</v>
      </c>
      <c r="F1179" s="211">
        <v>7.14</v>
      </c>
      <c r="G1179" s="31"/>
      <c r="H1179" s="32"/>
    </row>
    <row r="1180" spans="1:8" s="2" customFormat="1" ht="16.899999999999999" customHeight="1">
      <c r="A1180" s="31"/>
      <c r="B1180" s="32"/>
      <c r="C1180" s="206" t="s">
        <v>259</v>
      </c>
      <c r="D1180" s="207" t="s">
        <v>259</v>
      </c>
      <c r="E1180" s="208" t="s">
        <v>1</v>
      </c>
      <c r="F1180" s="209">
        <v>6</v>
      </c>
      <c r="G1180" s="31"/>
      <c r="H1180" s="32"/>
    </row>
    <row r="1181" spans="1:8" s="2" customFormat="1" ht="16.899999999999999" customHeight="1">
      <c r="A1181" s="31"/>
      <c r="B1181" s="32"/>
      <c r="C1181" s="210" t="s">
        <v>259</v>
      </c>
      <c r="D1181" s="210" t="s">
        <v>764</v>
      </c>
      <c r="E1181" s="17" t="s">
        <v>1</v>
      </c>
      <c r="F1181" s="211">
        <v>6</v>
      </c>
      <c r="G1181" s="31"/>
      <c r="H1181" s="32"/>
    </row>
    <row r="1182" spans="1:8" s="2" customFormat="1" ht="16.899999999999999" customHeight="1">
      <c r="A1182" s="31"/>
      <c r="B1182" s="32"/>
      <c r="C1182" s="206" t="s">
        <v>271</v>
      </c>
      <c r="D1182" s="207" t="s">
        <v>271</v>
      </c>
      <c r="E1182" s="208" t="s">
        <v>1</v>
      </c>
      <c r="F1182" s="209">
        <v>6</v>
      </c>
      <c r="G1182" s="31"/>
      <c r="H1182" s="32"/>
    </row>
    <row r="1183" spans="1:8" s="2" customFormat="1" ht="16.899999999999999" customHeight="1">
      <c r="A1183" s="31"/>
      <c r="B1183" s="32"/>
      <c r="C1183" s="210" t="s">
        <v>271</v>
      </c>
      <c r="D1183" s="210" t="s">
        <v>764</v>
      </c>
      <c r="E1183" s="17" t="s">
        <v>1</v>
      </c>
      <c r="F1183" s="211">
        <v>6</v>
      </c>
      <c r="G1183" s="31"/>
      <c r="H1183" s="32"/>
    </row>
    <row r="1184" spans="1:8" s="2" customFormat="1" ht="16.899999999999999" customHeight="1">
      <c r="A1184" s="31"/>
      <c r="B1184" s="32"/>
      <c r="C1184" s="206" t="s">
        <v>283</v>
      </c>
      <c r="D1184" s="207" t="s">
        <v>283</v>
      </c>
      <c r="E1184" s="208" t="s">
        <v>1</v>
      </c>
      <c r="F1184" s="209">
        <v>0.95099999999999996</v>
      </c>
      <c r="G1184" s="31"/>
      <c r="H1184" s="32"/>
    </row>
    <row r="1185" spans="1:8" s="2" customFormat="1" ht="16.899999999999999" customHeight="1">
      <c r="A1185" s="31"/>
      <c r="B1185" s="32"/>
      <c r="C1185" s="210" t="s">
        <v>283</v>
      </c>
      <c r="D1185" s="210" t="s">
        <v>769</v>
      </c>
      <c r="E1185" s="17" t="s">
        <v>1</v>
      </c>
      <c r="F1185" s="211">
        <v>0.95099999999999996</v>
      </c>
      <c r="G1185" s="31"/>
      <c r="H1185" s="32"/>
    </row>
    <row r="1186" spans="1:8" s="2" customFormat="1" ht="16.899999999999999" customHeight="1">
      <c r="A1186" s="31"/>
      <c r="B1186" s="32"/>
      <c r="C1186" s="212" t="s">
        <v>788</v>
      </c>
      <c r="D1186" s="31"/>
      <c r="E1186" s="31"/>
      <c r="F1186" s="31"/>
      <c r="G1186" s="31"/>
      <c r="H1186" s="32"/>
    </row>
    <row r="1187" spans="1:8" s="2" customFormat="1" ht="16.899999999999999" customHeight="1">
      <c r="A1187" s="31"/>
      <c r="B1187" s="32"/>
      <c r="C1187" s="210" t="s">
        <v>266</v>
      </c>
      <c r="D1187" s="210" t="s">
        <v>267</v>
      </c>
      <c r="E1187" s="17" t="s">
        <v>724</v>
      </c>
      <c r="F1187" s="211">
        <v>1.7869999999999999</v>
      </c>
      <c r="G1187" s="31"/>
      <c r="H1187" s="32"/>
    </row>
    <row r="1188" spans="1:8" s="2" customFormat="1" ht="16.899999999999999" customHeight="1">
      <c r="A1188" s="31"/>
      <c r="B1188" s="32"/>
      <c r="C1188" s="206" t="s">
        <v>291</v>
      </c>
      <c r="D1188" s="207" t="s">
        <v>291</v>
      </c>
      <c r="E1188" s="208" t="s">
        <v>1</v>
      </c>
      <c r="F1188" s="209">
        <v>0.95099999999999996</v>
      </c>
      <c r="G1188" s="31"/>
      <c r="H1188" s="32"/>
    </row>
    <row r="1189" spans="1:8" s="2" customFormat="1" ht="16.899999999999999" customHeight="1">
      <c r="A1189" s="31"/>
      <c r="B1189" s="32"/>
      <c r="C1189" s="210" t="s">
        <v>291</v>
      </c>
      <c r="D1189" s="210" t="s">
        <v>769</v>
      </c>
      <c r="E1189" s="17" t="s">
        <v>1</v>
      </c>
      <c r="F1189" s="211">
        <v>0.95099999999999996</v>
      </c>
      <c r="G1189" s="31"/>
      <c r="H1189" s="32"/>
    </row>
    <row r="1190" spans="1:8" s="2" customFormat="1" ht="16.899999999999999" customHeight="1">
      <c r="A1190" s="31"/>
      <c r="B1190" s="32"/>
      <c r="C1190" s="212" t="s">
        <v>788</v>
      </c>
      <c r="D1190" s="31"/>
      <c r="E1190" s="31"/>
      <c r="F1190" s="31"/>
      <c r="G1190" s="31"/>
      <c r="H1190" s="32"/>
    </row>
    <row r="1191" spans="1:8" s="2" customFormat="1" ht="16.899999999999999" customHeight="1">
      <c r="A1191" s="31"/>
      <c r="B1191" s="32"/>
      <c r="C1191" s="210" t="s">
        <v>279</v>
      </c>
      <c r="D1191" s="210" t="s">
        <v>280</v>
      </c>
      <c r="E1191" s="17" t="s">
        <v>724</v>
      </c>
      <c r="F1191" s="211">
        <v>1.7869999999999999</v>
      </c>
      <c r="G1191" s="31"/>
      <c r="H1191" s="32"/>
    </row>
    <row r="1192" spans="1:8" s="2" customFormat="1" ht="16.899999999999999" customHeight="1">
      <c r="A1192" s="31"/>
      <c r="B1192" s="32"/>
      <c r="C1192" s="206" t="s">
        <v>298</v>
      </c>
      <c r="D1192" s="207" t="s">
        <v>298</v>
      </c>
      <c r="E1192" s="208" t="s">
        <v>1</v>
      </c>
      <c r="F1192" s="209">
        <v>0.95099999999999996</v>
      </c>
      <c r="G1192" s="31"/>
      <c r="H1192" s="32"/>
    </row>
    <row r="1193" spans="1:8" s="2" customFormat="1" ht="16.899999999999999" customHeight="1">
      <c r="A1193" s="31"/>
      <c r="B1193" s="32"/>
      <c r="C1193" s="210" t="s">
        <v>298</v>
      </c>
      <c r="D1193" s="210" t="s">
        <v>769</v>
      </c>
      <c r="E1193" s="17" t="s">
        <v>1</v>
      </c>
      <c r="F1193" s="211">
        <v>0.95099999999999996</v>
      </c>
      <c r="G1193" s="31"/>
      <c r="H1193" s="32"/>
    </row>
    <row r="1194" spans="1:8" s="2" customFormat="1" ht="16.899999999999999" customHeight="1">
      <c r="A1194" s="31"/>
      <c r="B1194" s="32"/>
      <c r="C1194" s="212" t="s">
        <v>788</v>
      </c>
      <c r="D1194" s="31"/>
      <c r="E1194" s="31"/>
      <c r="F1194" s="31"/>
      <c r="G1194" s="31"/>
      <c r="H1194" s="32"/>
    </row>
    <row r="1195" spans="1:8" s="2" customFormat="1" ht="16.899999999999999" customHeight="1">
      <c r="A1195" s="31"/>
      <c r="B1195" s="32"/>
      <c r="C1195" s="210" t="s">
        <v>287</v>
      </c>
      <c r="D1195" s="210" t="s">
        <v>288</v>
      </c>
      <c r="E1195" s="17" t="s">
        <v>268</v>
      </c>
      <c r="F1195" s="211">
        <v>1.7869999999999999</v>
      </c>
      <c r="G1195" s="31"/>
      <c r="H1195" s="32"/>
    </row>
    <row r="1196" spans="1:8" s="2" customFormat="1" ht="16.899999999999999" customHeight="1">
      <c r="A1196" s="31"/>
      <c r="B1196" s="32"/>
      <c r="C1196" s="206" t="s">
        <v>383</v>
      </c>
      <c r="D1196" s="207" t="s">
        <v>383</v>
      </c>
      <c r="E1196" s="208" t="s">
        <v>1</v>
      </c>
      <c r="F1196" s="209">
        <v>0.95099999999999996</v>
      </c>
      <c r="G1196" s="31"/>
      <c r="H1196" s="32"/>
    </row>
    <row r="1197" spans="1:8" s="2" customFormat="1" ht="16.899999999999999" customHeight="1">
      <c r="A1197" s="31"/>
      <c r="B1197" s="32"/>
      <c r="C1197" s="210" t="s">
        <v>383</v>
      </c>
      <c r="D1197" s="210" t="s">
        <v>769</v>
      </c>
      <c r="E1197" s="17" t="s">
        <v>1</v>
      </c>
      <c r="F1197" s="211">
        <v>0.95099999999999996</v>
      </c>
      <c r="G1197" s="31"/>
      <c r="H1197" s="32"/>
    </row>
    <row r="1198" spans="1:8" s="2" customFormat="1" ht="16.899999999999999" customHeight="1">
      <c r="A1198" s="31"/>
      <c r="B1198" s="32"/>
      <c r="C1198" s="212" t="s">
        <v>788</v>
      </c>
      <c r="D1198" s="31"/>
      <c r="E1198" s="31"/>
      <c r="F1198" s="31"/>
      <c r="G1198" s="31"/>
      <c r="H1198" s="32"/>
    </row>
    <row r="1199" spans="1:8" s="2" customFormat="1" ht="16.899999999999999" customHeight="1">
      <c r="A1199" s="31"/>
      <c r="B1199" s="32"/>
      <c r="C1199" s="210" t="s">
        <v>294</v>
      </c>
      <c r="D1199" s="210" t="s">
        <v>295</v>
      </c>
      <c r="E1199" s="17" t="s">
        <v>268</v>
      </c>
      <c r="F1199" s="211">
        <v>1.7869999999999999</v>
      </c>
      <c r="G1199" s="31"/>
      <c r="H1199" s="32"/>
    </row>
    <row r="1200" spans="1:8" s="2" customFormat="1" ht="16.899999999999999" customHeight="1">
      <c r="A1200" s="31"/>
      <c r="B1200" s="32"/>
      <c r="C1200" s="206" t="s">
        <v>246</v>
      </c>
      <c r="D1200" s="207" t="s">
        <v>246</v>
      </c>
      <c r="E1200" s="208" t="s">
        <v>1</v>
      </c>
      <c r="F1200" s="209">
        <v>28</v>
      </c>
      <c r="G1200" s="31"/>
      <c r="H1200" s="32"/>
    </row>
    <row r="1201" spans="1:8" s="2" customFormat="1" ht="16.899999999999999" customHeight="1">
      <c r="A1201" s="31"/>
      <c r="B1201" s="32"/>
      <c r="C1201" s="210" t="s">
        <v>246</v>
      </c>
      <c r="D1201" s="210" t="s">
        <v>247</v>
      </c>
      <c r="E1201" s="17" t="s">
        <v>1</v>
      </c>
      <c r="F1201" s="211">
        <v>28</v>
      </c>
      <c r="G1201" s="31"/>
      <c r="H1201" s="32"/>
    </row>
    <row r="1202" spans="1:8" s="2" customFormat="1" ht="16.899999999999999" customHeight="1">
      <c r="A1202" s="31"/>
      <c r="B1202" s="32"/>
      <c r="C1202" s="206" t="s">
        <v>321</v>
      </c>
      <c r="D1202" s="207" t="s">
        <v>321</v>
      </c>
      <c r="E1202" s="208" t="s">
        <v>1</v>
      </c>
      <c r="F1202" s="209">
        <v>0.64100000000000001</v>
      </c>
      <c r="G1202" s="31"/>
      <c r="H1202" s="32"/>
    </row>
    <row r="1203" spans="1:8" s="2" customFormat="1" ht="16.899999999999999" customHeight="1">
      <c r="A1203" s="31"/>
      <c r="B1203" s="32"/>
      <c r="C1203" s="210" t="s">
        <v>321</v>
      </c>
      <c r="D1203" s="210" t="s">
        <v>770</v>
      </c>
      <c r="E1203" s="17" t="s">
        <v>1</v>
      </c>
      <c r="F1203" s="211">
        <v>0.64100000000000001</v>
      </c>
      <c r="G1203" s="31"/>
      <c r="H1203" s="32"/>
    </row>
    <row r="1204" spans="1:8" s="2" customFormat="1" ht="16.899999999999999" customHeight="1">
      <c r="A1204" s="31"/>
      <c r="B1204" s="32"/>
      <c r="C1204" s="212" t="s">
        <v>788</v>
      </c>
      <c r="D1204" s="31"/>
      <c r="E1204" s="31"/>
      <c r="F1204" s="31"/>
      <c r="G1204" s="31"/>
      <c r="H1204" s="32"/>
    </row>
    <row r="1205" spans="1:8" s="2" customFormat="1" ht="16.899999999999999" customHeight="1">
      <c r="A1205" s="31"/>
      <c r="B1205" s="32"/>
      <c r="C1205" s="210" t="s">
        <v>307</v>
      </c>
      <c r="D1205" s="210" t="s">
        <v>308</v>
      </c>
      <c r="E1205" s="17" t="s">
        <v>268</v>
      </c>
      <c r="F1205" s="211">
        <v>1.69</v>
      </c>
      <c r="G1205" s="31"/>
      <c r="H1205" s="32"/>
    </row>
    <row r="1206" spans="1:8" s="2" customFormat="1" ht="16.899999999999999" customHeight="1">
      <c r="A1206" s="31"/>
      <c r="B1206" s="32"/>
      <c r="C1206" s="206" t="s">
        <v>233</v>
      </c>
      <c r="D1206" s="207" t="s">
        <v>233</v>
      </c>
      <c r="E1206" s="208" t="s">
        <v>1</v>
      </c>
      <c r="F1206" s="209">
        <v>0.504</v>
      </c>
      <c r="G1206" s="31"/>
      <c r="H1206" s="32"/>
    </row>
    <row r="1207" spans="1:8" s="2" customFormat="1" ht="16.899999999999999" customHeight="1">
      <c r="A1207" s="31"/>
      <c r="B1207" s="32"/>
      <c r="C1207" s="210" t="s">
        <v>233</v>
      </c>
      <c r="D1207" s="210" t="s">
        <v>606</v>
      </c>
      <c r="E1207" s="17" t="s">
        <v>1</v>
      </c>
      <c r="F1207" s="211">
        <v>0.504</v>
      </c>
      <c r="G1207" s="31"/>
      <c r="H1207" s="32"/>
    </row>
    <row r="1208" spans="1:8" s="2" customFormat="1" ht="16.899999999999999" customHeight="1">
      <c r="A1208" s="31"/>
      <c r="B1208" s="32"/>
      <c r="C1208" s="206" t="s">
        <v>335</v>
      </c>
      <c r="D1208" s="207" t="s">
        <v>335</v>
      </c>
      <c r="E1208" s="208" t="s">
        <v>1</v>
      </c>
      <c r="F1208" s="209">
        <v>0.64100000000000001</v>
      </c>
      <c r="G1208" s="31"/>
      <c r="H1208" s="32"/>
    </row>
    <row r="1209" spans="1:8" s="2" customFormat="1" ht="16.899999999999999" customHeight="1">
      <c r="A1209" s="31"/>
      <c r="B1209" s="32"/>
      <c r="C1209" s="210" t="s">
        <v>335</v>
      </c>
      <c r="D1209" s="210" t="s">
        <v>770</v>
      </c>
      <c r="E1209" s="17" t="s">
        <v>1</v>
      </c>
      <c r="F1209" s="211">
        <v>0.64100000000000001</v>
      </c>
      <c r="G1209" s="31"/>
      <c r="H1209" s="32"/>
    </row>
    <row r="1210" spans="1:8" s="2" customFormat="1" ht="16.899999999999999" customHeight="1">
      <c r="A1210" s="31"/>
      <c r="B1210" s="32"/>
      <c r="C1210" s="212" t="s">
        <v>788</v>
      </c>
      <c r="D1210" s="31"/>
      <c r="E1210" s="31"/>
      <c r="F1210" s="31"/>
      <c r="G1210" s="31"/>
      <c r="H1210" s="32"/>
    </row>
    <row r="1211" spans="1:8" s="2" customFormat="1" ht="16.899999999999999" customHeight="1">
      <c r="A1211" s="31"/>
      <c r="B1211" s="32"/>
      <c r="C1211" s="210" t="s">
        <v>324</v>
      </c>
      <c r="D1211" s="210" t="s">
        <v>325</v>
      </c>
      <c r="E1211" s="17" t="s">
        <v>268</v>
      </c>
      <c r="F1211" s="211">
        <v>1.69</v>
      </c>
      <c r="G1211" s="31"/>
      <c r="H1211" s="32"/>
    </row>
    <row r="1212" spans="1:8" s="2" customFormat="1" ht="16.899999999999999" customHeight="1">
      <c r="A1212" s="31"/>
      <c r="B1212" s="32"/>
      <c r="C1212" s="206" t="s">
        <v>342</v>
      </c>
      <c r="D1212" s="207" t="s">
        <v>342</v>
      </c>
      <c r="E1212" s="208" t="s">
        <v>1</v>
      </c>
      <c r="F1212" s="209">
        <v>0.504</v>
      </c>
      <c r="G1212" s="31"/>
      <c r="H1212" s="32"/>
    </row>
    <row r="1213" spans="1:8" s="2" customFormat="1" ht="16.899999999999999" customHeight="1">
      <c r="A1213" s="31"/>
      <c r="B1213" s="32"/>
      <c r="C1213" s="210" t="s">
        <v>342</v>
      </c>
      <c r="D1213" s="210" t="s">
        <v>565</v>
      </c>
      <c r="E1213" s="17" t="s">
        <v>1</v>
      </c>
      <c r="F1213" s="211">
        <v>0.504</v>
      </c>
      <c r="G1213" s="31"/>
      <c r="H1213" s="32"/>
    </row>
    <row r="1214" spans="1:8" s="2" customFormat="1" ht="16.899999999999999" customHeight="1">
      <c r="A1214" s="31"/>
      <c r="B1214" s="32"/>
      <c r="C1214" s="206" t="s">
        <v>355</v>
      </c>
      <c r="D1214" s="207" t="s">
        <v>355</v>
      </c>
      <c r="E1214" s="208" t="s">
        <v>1</v>
      </c>
      <c r="F1214" s="209">
        <v>3.21</v>
      </c>
      <c r="G1214" s="31"/>
      <c r="H1214" s="32"/>
    </row>
    <row r="1215" spans="1:8" s="2" customFormat="1" ht="16.899999999999999" customHeight="1">
      <c r="A1215" s="31"/>
      <c r="B1215" s="32"/>
      <c r="C1215" s="210" t="s">
        <v>355</v>
      </c>
      <c r="D1215" s="210" t="s">
        <v>760</v>
      </c>
      <c r="E1215" s="17" t="s">
        <v>1</v>
      </c>
      <c r="F1215" s="211">
        <v>3.21</v>
      </c>
      <c r="G1215" s="31"/>
      <c r="H1215" s="32"/>
    </row>
    <row r="1216" spans="1:8" s="2" customFormat="1" ht="16.899999999999999" customHeight="1">
      <c r="A1216" s="31"/>
      <c r="B1216" s="32"/>
      <c r="C1216" s="212" t="s">
        <v>788</v>
      </c>
      <c r="D1216" s="31"/>
      <c r="E1216" s="31"/>
      <c r="F1216" s="31"/>
      <c r="G1216" s="31"/>
      <c r="H1216" s="32"/>
    </row>
    <row r="1217" spans="1:8" s="2" customFormat="1" ht="16.899999999999999" customHeight="1">
      <c r="A1217" s="31"/>
      <c r="B1217" s="32"/>
      <c r="C1217" s="210" t="s">
        <v>757</v>
      </c>
      <c r="D1217" s="210" t="s">
        <v>758</v>
      </c>
      <c r="E1217" s="17" t="s">
        <v>240</v>
      </c>
      <c r="F1217" s="211">
        <v>6.42</v>
      </c>
      <c r="G1217" s="31"/>
      <c r="H1217" s="32"/>
    </row>
    <row r="1218" spans="1:8" s="2" customFormat="1" ht="16.899999999999999" customHeight="1">
      <c r="A1218" s="31"/>
      <c r="B1218" s="32"/>
      <c r="C1218" s="206" t="s">
        <v>363</v>
      </c>
      <c r="D1218" s="207" t="s">
        <v>363</v>
      </c>
      <c r="E1218" s="208" t="s">
        <v>1</v>
      </c>
      <c r="F1218" s="209">
        <v>3.57</v>
      </c>
      <c r="G1218" s="31"/>
      <c r="H1218" s="32"/>
    </row>
    <row r="1219" spans="1:8" s="2" customFormat="1" ht="16.899999999999999" customHeight="1">
      <c r="A1219" s="31"/>
      <c r="B1219" s="32"/>
      <c r="C1219" s="210" t="s">
        <v>363</v>
      </c>
      <c r="D1219" s="210" t="s">
        <v>754</v>
      </c>
      <c r="E1219" s="17" t="s">
        <v>1</v>
      </c>
      <c r="F1219" s="211">
        <v>3.57</v>
      </c>
      <c r="G1219" s="31"/>
      <c r="H1219" s="32"/>
    </row>
    <row r="1220" spans="1:8" s="2" customFormat="1" ht="16.899999999999999" customHeight="1">
      <c r="A1220" s="31"/>
      <c r="B1220" s="32"/>
      <c r="C1220" s="212" t="s">
        <v>788</v>
      </c>
      <c r="D1220" s="31"/>
      <c r="E1220" s="31"/>
      <c r="F1220" s="31"/>
      <c r="G1220" s="31"/>
      <c r="H1220" s="32"/>
    </row>
    <row r="1221" spans="1:8" s="2" customFormat="1" ht="16.899999999999999" customHeight="1">
      <c r="A1221" s="31"/>
      <c r="B1221" s="32"/>
      <c r="C1221" s="210" t="s">
        <v>256</v>
      </c>
      <c r="D1221" s="210" t="s">
        <v>257</v>
      </c>
      <c r="E1221" s="17" t="s">
        <v>240</v>
      </c>
      <c r="F1221" s="211">
        <v>7.14</v>
      </c>
      <c r="G1221" s="31"/>
      <c r="H1221" s="32"/>
    </row>
    <row r="1222" spans="1:8" s="2" customFormat="1" ht="16.899999999999999" customHeight="1">
      <c r="A1222" s="31"/>
      <c r="B1222" s="32"/>
      <c r="C1222" s="206" t="s">
        <v>217</v>
      </c>
      <c r="D1222" s="207" t="s">
        <v>217</v>
      </c>
      <c r="E1222" s="208" t="s">
        <v>1</v>
      </c>
      <c r="F1222" s="209">
        <v>0.64100000000000001</v>
      </c>
      <c r="G1222" s="31"/>
      <c r="H1222" s="32"/>
    </row>
    <row r="1223" spans="1:8" s="2" customFormat="1" ht="16.899999999999999" customHeight="1">
      <c r="A1223" s="31"/>
      <c r="B1223" s="32"/>
      <c r="C1223" s="210" t="s">
        <v>217</v>
      </c>
      <c r="D1223" s="210" t="s">
        <v>770</v>
      </c>
      <c r="E1223" s="17" t="s">
        <v>1</v>
      </c>
      <c r="F1223" s="211">
        <v>0.64100000000000001</v>
      </c>
      <c r="G1223" s="31"/>
      <c r="H1223" s="32"/>
    </row>
    <row r="1224" spans="1:8" s="2" customFormat="1" ht="16.899999999999999" customHeight="1">
      <c r="A1224" s="31"/>
      <c r="B1224" s="32"/>
      <c r="C1224" s="212" t="s">
        <v>788</v>
      </c>
      <c r="D1224" s="31"/>
      <c r="E1224" s="31"/>
      <c r="F1224" s="31"/>
      <c r="G1224" s="31"/>
      <c r="H1224" s="32"/>
    </row>
    <row r="1225" spans="1:8" s="2" customFormat="1" ht="16.899999999999999" customHeight="1">
      <c r="A1225" s="31"/>
      <c r="B1225" s="32"/>
      <c r="C1225" s="210" t="s">
        <v>266</v>
      </c>
      <c r="D1225" s="210" t="s">
        <v>267</v>
      </c>
      <c r="E1225" s="17" t="s">
        <v>724</v>
      </c>
      <c r="F1225" s="211">
        <v>1.7869999999999999</v>
      </c>
      <c r="G1225" s="31"/>
      <c r="H1225" s="32"/>
    </row>
    <row r="1226" spans="1:8" s="2" customFormat="1" ht="16.899999999999999" customHeight="1">
      <c r="A1226" s="31"/>
      <c r="B1226" s="32"/>
      <c r="C1226" s="206" t="s">
        <v>220</v>
      </c>
      <c r="D1226" s="207" t="s">
        <v>220</v>
      </c>
      <c r="E1226" s="208" t="s">
        <v>1</v>
      </c>
      <c r="F1226" s="209">
        <v>0.64100000000000001</v>
      </c>
      <c r="G1226" s="31"/>
      <c r="H1226" s="32"/>
    </row>
    <row r="1227" spans="1:8" s="2" customFormat="1" ht="16.899999999999999" customHeight="1">
      <c r="A1227" s="31"/>
      <c r="B1227" s="32"/>
      <c r="C1227" s="210" t="s">
        <v>220</v>
      </c>
      <c r="D1227" s="210" t="s">
        <v>770</v>
      </c>
      <c r="E1227" s="17" t="s">
        <v>1</v>
      </c>
      <c r="F1227" s="211">
        <v>0.64100000000000001</v>
      </c>
      <c r="G1227" s="31"/>
      <c r="H1227" s="32"/>
    </row>
    <row r="1228" spans="1:8" s="2" customFormat="1" ht="16.899999999999999" customHeight="1">
      <c r="A1228" s="31"/>
      <c r="B1228" s="32"/>
      <c r="C1228" s="212" t="s">
        <v>788</v>
      </c>
      <c r="D1228" s="31"/>
      <c r="E1228" s="31"/>
      <c r="F1228" s="31"/>
      <c r="G1228" s="31"/>
      <c r="H1228" s="32"/>
    </row>
    <row r="1229" spans="1:8" s="2" customFormat="1" ht="16.899999999999999" customHeight="1">
      <c r="A1229" s="31"/>
      <c r="B1229" s="32"/>
      <c r="C1229" s="210" t="s">
        <v>279</v>
      </c>
      <c r="D1229" s="210" t="s">
        <v>280</v>
      </c>
      <c r="E1229" s="17" t="s">
        <v>724</v>
      </c>
      <c r="F1229" s="211">
        <v>1.7869999999999999</v>
      </c>
      <c r="G1229" s="31"/>
      <c r="H1229" s="32"/>
    </row>
    <row r="1230" spans="1:8" s="2" customFormat="1" ht="16.899999999999999" customHeight="1">
      <c r="A1230" s="31"/>
      <c r="B1230" s="32"/>
      <c r="C1230" s="206" t="s">
        <v>224</v>
      </c>
      <c r="D1230" s="207" t="s">
        <v>224</v>
      </c>
      <c r="E1230" s="208" t="s">
        <v>1</v>
      </c>
      <c r="F1230" s="209">
        <v>0.64100000000000001</v>
      </c>
      <c r="G1230" s="31"/>
      <c r="H1230" s="32"/>
    </row>
    <row r="1231" spans="1:8" s="2" customFormat="1" ht="16.899999999999999" customHeight="1">
      <c r="A1231" s="31"/>
      <c r="B1231" s="32"/>
      <c r="C1231" s="210" t="s">
        <v>224</v>
      </c>
      <c r="D1231" s="210" t="s">
        <v>770</v>
      </c>
      <c r="E1231" s="17" t="s">
        <v>1</v>
      </c>
      <c r="F1231" s="211">
        <v>0.64100000000000001</v>
      </c>
      <c r="G1231" s="31"/>
      <c r="H1231" s="32"/>
    </row>
    <row r="1232" spans="1:8" s="2" customFormat="1" ht="16.899999999999999" customHeight="1">
      <c r="A1232" s="31"/>
      <c r="B1232" s="32"/>
      <c r="C1232" s="212" t="s">
        <v>788</v>
      </c>
      <c r="D1232" s="31"/>
      <c r="E1232" s="31"/>
      <c r="F1232" s="31"/>
      <c r="G1232" s="31"/>
      <c r="H1232" s="32"/>
    </row>
    <row r="1233" spans="1:8" s="2" customFormat="1" ht="16.899999999999999" customHeight="1">
      <c r="A1233" s="31"/>
      <c r="B1233" s="32"/>
      <c r="C1233" s="210" t="s">
        <v>287</v>
      </c>
      <c r="D1233" s="210" t="s">
        <v>288</v>
      </c>
      <c r="E1233" s="17" t="s">
        <v>268</v>
      </c>
      <c r="F1233" s="211">
        <v>1.7869999999999999</v>
      </c>
      <c r="G1233" s="31"/>
      <c r="H1233" s="32"/>
    </row>
    <row r="1234" spans="1:8" s="2" customFormat="1" ht="16.899999999999999" customHeight="1">
      <c r="A1234" s="31"/>
      <c r="B1234" s="32"/>
      <c r="C1234" s="206" t="s">
        <v>337</v>
      </c>
      <c r="D1234" s="207" t="s">
        <v>337</v>
      </c>
      <c r="E1234" s="208" t="s">
        <v>1</v>
      </c>
      <c r="F1234" s="209">
        <v>0.64100000000000001</v>
      </c>
      <c r="G1234" s="31"/>
      <c r="H1234" s="32"/>
    </row>
    <row r="1235" spans="1:8" s="2" customFormat="1" ht="16.899999999999999" customHeight="1">
      <c r="A1235" s="31"/>
      <c r="B1235" s="32"/>
      <c r="C1235" s="210" t="s">
        <v>337</v>
      </c>
      <c r="D1235" s="210" t="s">
        <v>770</v>
      </c>
      <c r="E1235" s="17" t="s">
        <v>1</v>
      </c>
      <c r="F1235" s="211">
        <v>0.64100000000000001</v>
      </c>
      <c r="G1235" s="31"/>
      <c r="H1235" s="32"/>
    </row>
    <row r="1236" spans="1:8" s="2" customFormat="1" ht="16.899999999999999" customHeight="1">
      <c r="A1236" s="31"/>
      <c r="B1236" s="32"/>
      <c r="C1236" s="212" t="s">
        <v>788</v>
      </c>
      <c r="D1236" s="31"/>
      <c r="E1236" s="31"/>
      <c r="F1236" s="31"/>
      <c r="G1236" s="31"/>
      <c r="H1236" s="32"/>
    </row>
    <row r="1237" spans="1:8" s="2" customFormat="1" ht="16.899999999999999" customHeight="1">
      <c r="A1237" s="31"/>
      <c r="B1237" s="32"/>
      <c r="C1237" s="210" t="s">
        <v>294</v>
      </c>
      <c r="D1237" s="210" t="s">
        <v>295</v>
      </c>
      <c r="E1237" s="17" t="s">
        <v>268</v>
      </c>
      <c r="F1237" s="211">
        <v>1.7869999999999999</v>
      </c>
      <c r="G1237" s="31"/>
      <c r="H1237" s="32"/>
    </row>
    <row r="1238" spans="1:8" s="2" customFormat="1" ht="16.899999999999999" customHeight="1">
      <c r="A1238" s="31"/>
      <c r="B1238" s="32"/>
      <c r="C1238" s="206" t="s">
        <v>341</v>
      </c>
      <c r="D1238" s="207" t="s">
        <v>341</v>
      </c>
      <c r="E1238" s="208" t="s">
        <v>1</v>
      </c>
      <c r="F1238" s="209">
        <v>9.8000000000000004E-2</v>
      </c>
      <c r="G1238" s="31"/>
      <c r="H1238" s="32"/>
    </row>
    <row r="1239" spans="1:8" s="2" customFormat="1" ht="16.899999999999999" customHeight="1">
      <c r="A1239" s="31"/>
      <c r="B1239" s="32"/>
      <c r="C1239" s="210" t="s">
        <v>341</v>
      </c>
      <c r="D1239" s="210" t="s">
        <v>778</v>
      </c>
      <c r="E1239" s="17" t="s">
        <v>1</v>
      </c>
      <c r="F1239" s="211">
        <v>9.8000000000000004E-2</v>
      </c>
      <c r="G1239" s="31"/>
      <c r="H1239" s="32"/>
    </row>
    <row r="1240" spans="1:8" s="2" customFormat="1" ht="16.899999999999999" customHeight="1">
      <c r="A1240" s="31"/>
      <c r="B1240" s="32"/>
      <c r="C1240" s="212" t="s">
        <v>788</v>
      </c>
      <c r="D1240" s="31"/>
      <c r="E1240" s="31"/>
      <c r="F1240" s="31"/>
      <c r="G1240" s="31"/>
      <c r="H1240" s="32"/>
    </row>
    <row r="1241" spans="1:8" s="2" customFormat="1" ht="16.899999999999999" customHeight="1">
      <c r="A1241" s="31"/>
      <c r="B1241" s="32"/>
      <c r="C1241" s="210" t="s">
        <v>307</v>
      </c>
      <c r="D1241" s="210" t="s">
        <v>308</v>
      </c>
      <c r="E1241" s="17" t="s">
        <v>268</v>
      </c>
      <c r="F1241" s="211">
        <v>1.69</v>
      </c>
      <c r="G1241" s="31"/>
      <c r="H1241" s="32"/>
    </row>
    <row r="1242" spans="1:8" s="2" customFormat="1" ht="16.899999999999999" customHeight="1">
      <c r="A1242" s="31"/>
      <c r="B1242" s="32"/>
      <c r="C1242" s="206" t="s">
        <v>710</v>
      </c>
      <c r="D1242" s="207" t="s">
        <v>710</v>
      </c>
      <c r="E1242" s="208" t="s">
        <v>1</v>
      </c>
      <c r="F1242" s="209">
        <v>9.8000000000000004E-2</v>
      </c>
      <c r="G1242" s="31"/>
      <c r="H1242" s="32"/>
    </row>
    <row r="1243" spans="1:8" s="2" customFormat="1" ht="16.899999999999999" customHeight="1">
      <c r="A1243" s="31"/>
      <c r="B1243" s="32"/>
      <c r="C1243" s="210" t="s">
        <v>710</v>
      </c>
      <c r="D1243" s="210" t="s">
        <v>778</v>
      </c>
      <c r="E1243" s="17" t="s">
        <v>1</v>
      </c>
      <c r="F1243" s="211">
        <v>9.8000000000000004E-2</v>
      </c>
      <c r="G1243" s="31"/>
      <c r="H1243" s="32"/>
    </row>
    <row r="1244" spans="1:8" s="2" customFormat="1" ht="16.899999999999999" customHeight="1">
      <c r="A1244" s="31"/>
      <c r="B1244" s="32"/>
      <c r="C1244" s="212" t="s">
        <v>788</v>
      </c>
      <c r="D1244" s="31"/>
      <c r="E1244" s="31"/>
      <c r="F1244" s="31"/>
      <c r="G1244" s="31"/>
      <c r="H1244" s="32"/>
    </row>
    <row r="1245" spans="1:8" s="2" customFormat="1" ht="16.899999999999999" customHeight="1">
      <c r="A1245" s="31"/>
      <c r="B1245" s="32"/>
      <c r="C1245" s="210" t="s">
        <v>324</v>
      </c>
      <c r="D1245" s="210" t="s">
        <v>325</v>
      </c>
      <c r="E1245" s="17" t="s">
        <v>268</v>
      </c>
      <c r="F1245" s="211">
        <v>1.69</v>
      </c>
      <c r="G1245" s="31"/>
      <c r="H1245" s="32"/>
    </row>
    <row r="1246" spans="1:8" s="2" customFormat="1" ht="16.899999999999999" customHeight="1">
      <c r="A1246" s="31"/>
      <c r="B1246" s="32"/>
      <c r="C1246" s="206" t="s">
        <v>761</v>
      </c>
      <c r="D1246" s="207" t="s">
        <v>761</v>
      </c>
      <c r="E1246" s="208" t="s">
        <v>1</v>
      </c>
      <c r="F1246" s="209">
        <v>6.42</v>
      </c>
      <c r="G1246" s="31"/>
      <c r="H1246" s="32"/>
    </row>
    <row r="1247" spans="1:8" s="2" customFormat="1" ht="16.899999999999999" customHeight="1">
      <c r="A1247" s="31"/>
      <c r="B1247" s="32"/>
      <c r="C1247" s="210" t="s">
        <v>761</v>
      </c>
      <c r="D1247" s="210" t="s">
        <v>762</v>
      </c>
      <c r="E1247" s="17" t="s">
        <v>1</v>
      </c>
      <c r="F1247" s="211">
        <v>6.42</v>
      </c>
      <c r="G1247" s="31"/>
      <c r="H1247" s="32"/>
    </row>
    <row r="1248" spans="1:8" s="2" customFormat="1" ht="16.899999999999999" customHeight="1">
      <c r="A1248" s="31"/>
      <c r="B1248" s="32"/>
      <c r="C1248" s="206" t="s">
        <v>623</v>
      </c>
      <c r="D1248" s="207" t="s">
        <v>623</v>
      </c>
      <c r="E1248" s="208" t="s">
        <v>1</v>
      </c>
      <c r="F1248" s="209">
        <v>7.14</v>
      </c>
      <c r="G1248" s="31"/>
      <c r="H1248" s="32"/>
    </row>
    <row r="1249" spans="1:8" s="2" customFormat="1" ht="16.899999999999999" customHeight="1">
      <c r="A1249" s="31"/>
      <c r="B1249" s="32"/>
      <c r="C1249" s="210" t="s">
        <v>623</v>
      </c>
      <c r="D1249" s="210" t="s">
        <v>624</v>
      </c>
      <c r="E1249" s="17" t="s">
        <v>1</v>
      </c>
      <c r="F1249" s="211">
        <v>7.14</v>
      </c>
      <c r="G1249" s="31"/>
      <c r="H1249" s="32"/>
    </row>
    <row r="1250" spans="1:8" s="2" customFormat="1" ht="16.899999999999999" customHeight="1">
      <c r="A1250" s="31"/>
      <c r="B1250" s="32"/>
      <c r="C1250" s="206" t="s">
        <v>218</v>
      </c>
      <c r="D1250" s="207" t="s">
        <v>218</v>
      </c>
      <c r="E1250" s="208" t="s">
        <v>1</v>
      </c>
      <c r="F1250" s="209">
        <v>0.19500000000000001</v>
      </c>
      <c r="G1250" s="31"/>
      <c r="H1250" s="32"/>
    </row>
    <row r="1251" spans="1:8" s="2" customFormat="1" ht="16.899999999999999" customHeight="1">
      <c r="A1251" s="31"/>
      <c r="B1251" s="32"/>
      <c r="C1251" s="210" t="s">
        <v>218</v>
      </c>
      <c r="D1251" s="210" t="s">
        <v>771</v>
      </c>
      <c r="E1251" s="17" t="s">
        <v>1</v>
      </c>
      <c r="F1251" s="211">
        <v>0.19500000000000001</v>
      </c>
      <c r="G1251" s="31"/>
      <c r="H1251" s="32"/>
    </row>
    <row r="1252" spans="1:8" s="2" customFormat="1" ht="16.899999999999999" customHeight="1">
      <c r="A1252" s="31"/>
      <c r="B1252" s="32"/>
      <c r="C1252" s="212" t="s">
        <v>788</v>
      </c>
      <c r="D1252" s="31"/>
      <c r="E1252" s="31"/>
      <c r="F1252" s="31"/>
      <c r="G1252" s="31"/>
      <c r="H1252" s="32"/>
    </row>
    <row r="1253" spans="1:8" s="2" customFormat="1" ht="16.899999999999999" customHeight="1">
      <c r="A1253" s="31"/>
      <c r="B1253" s="32"/>
      <c r="C1253" s="210" t="s">
        <v>266</v>
      </c>
      <c r="D1253" s="210" t="s">
        <v>267</v>
      </c>
      <c r="E1253" s="17" t="s">
        <v>724</v>
      </c>
      <c r="F1253" s="211">
        <v>1.7869999999999999</v>
      </c>
      <c r="G1253" s="31"/>
      <c r="H1253" s="32"/>
    </row>
    <row r="1254" spans="1:8" s="2" customFormat="1" ht="16.899999999999999" customHeight="1">
      <c r="A1254" s="31"/>
      <c r="B1254" s="32"/>
      <c r="C1254" s="206" t="s">
        <v>221</v>
      </c>
      <c r="D1254" s="207" t="s">
        <v>221</v>
      </c>
      <c r="E1254" s="208" t="s">
        <v>1</v>
      </c>
      <c r="F1254" s="209">
        <v>0.19500000000000001</v>
      </c>
      <c r="G1254" s="31"/>
      <c r="H1254" s="32"/>
    </row>
    <row r="1255" spans="1:8" s="2" customFormat="1" ht="16.899999999999999" customHeight="1">
      <c r="A1255" s="31"/>
      <c r="B1255" s="32"/>
      <c r="C1255" s="210" t="s">
        <v>221</v>
      </c>
      <c r="D1255" s="210" t="s">
        <v>771</v>
      </c>
      <c r="E1255" s="17" t="s">
        <v>1</v>
      </c>
      <c r="F1255" s="211">
        <v>0.19500000000000001</v>
      </c>
      <c r="G1255" s="31"/>
      <c r="H1255" s="32"/>
    </row>
    <row r="1256" spans="1:8" s="2" customFormat="1" ht="16.899999999999999" customHeight="1">
      <c r="A1256" s="31"/>
      <c r="B1256" s="32"/>
      <c r="C1256" s="212" t="s">
        <v>788</v>
      </c>
      <c r="D1256" s="31"/>
      <c r="E1256" s="31"/>
      <c r="F1256" s="31"/>
      <c r="G1256" s="31"/>
      <c r="H1256" s="32"/>
    </row>
    <row r="1257" spans="1:8" s="2" customFormat="1" ht="16.899999999999999" customHeight="1">
      <c r="A1257" s="31"/>
      <c r="B1257" s="32"/>
      <c r="C1257" s="210" t="s">
        <v>279</v>
      </c>
      <c r="D1257" s="210" t="s">
        <v>280</v>
      </c>
      <c r="E1257" s="17" t="s">
        <v>724</v>
      </c>
      <c r="F1257" s="211">
        <v>1.7869999999999999</v>
      </c>
      <c r="G1257" s="31"/>
      <c r="H1257" s="32"/>
    </row>
    <row r="1258" spans="1:8" s="2" customFormat="1" ht="16.899999999999999" customHeight="1">
      <c r="A1258" s="31"/>
      <c r="B1258" s="32"/>
      <c r="C1258" s="206" t="s">
        <v>226</v>
      </c>
      <c r="D1258" s="207" t="s">
        <v>226</v>
      </c>
      <c r="E1258" s="208" t="s">
        <v>1</v>
      </c>
      <c r="F1258" s="209">
        <v>0.19500000000000001</v>
      </c>
      <c r="G1258" s="31"/>
      <c r="H1258" s="32"/>
    </row>
    <row r="1259" spans="1:8" s="2" customFormat="1" ht="16.899999999999999" customHeight="1">
      <c r="A1259" s="31"/>
      <c r="B1259" s="32"/>
      <c r="C1259" s="210" t="s">
        <v>226</v>
      </c>
      <c r="D1259" s="210" t="s">
        <v>771</v>
      </c>
      <c r="E1259" s="17" t="s">
        <v>1</v>
      </c>
      <c r="F1259" s="211">
        <v>0.19500000000000001</v>
      </c>
      <c r="G1259" s="31"/>
      <c r="H1259" s="32"/>
    </row>
    <row r="1260" spans="1:8" s="2" customFormat="1" ht="16.899999999999999" customHeight="1">
      <c r="A1260" s="31"/>
      <c r="B1260" s="32"/>
      <c r="C1260" s="212" t="s">
        <v>788</v>
      </c>
      <c r="D1260" s="31"/>
      <c r="E1260" s="31"/>
      <c r="F1260" s="31"/>
      <c r="G1260" s="31"/>
      <c r="H1260" s="32"/>
    </row>
    <row r="1261" spans="1:8" s="2" customFormat="1" ht="16.899999999999999" customHeight="1">
      <c r="A1261" s="31"/>
      <c r="B1261" s="32"/>
      <c r="C1261" s="210" t="s">
        <v>287</v>
      </c>
      <c r="D1261" s="210" t="s">
        <v>288</v>
      </c>
      <c r="E1261" s="17" t="s">
        <v>268</v>
      </c>
      <c r="F1261" s="211">
        <v>1.7869999999999999</v>
      </c>
      <c r="G1261" s="31"/>
      <c r="H1261" s="32"/>
    </row>
    <row r="1262" spans="1:8" s="2" customFormat="1" ht="16.899999999999999" customHeight="1">
      <c r="A1262" s="31"/>
      <c r="B1262" s="32"/>
      <c r="C1262" s="206" t="s">
        <v>339</v>
      </c>
      <c r="D1262" s="207" t="s">
        <v>339</v>
      </c>
      <c r="E1262" s="208" t="s">
        <v>1</v>
      </c>
      <c r="F1262" s="209">
        <v>0.19500000000000001</v>
      </c>
      <c r="G1262" s="31"/>
      <c r="H1262" s="32"/>
    </row>
    <row r="1263" spans="1:8" s="2" customFormat="1" ht="16.899999999999999" customHeight="1">
      <c r="A1263" s="31"/>
      <c r="B1263" s="32"/>
      <c r="C1263" s="210" t="s">
        <v>339</v>
      </c>
      <c r="D1263" s="210" t="s">
        <v>771</v>
      </c>
      <c r="E1263" s="17" t="s">
        <v>1</v>
      </c>
      <c r="F1263" s="211">
        <v>0.19500000000000001</v>
      </c>
      <c r="G1263" s="31"/>
      <c r="H1263" s="32"/>
    </row>
    <row r="1264" spans="1:8" s="2" customFormat="1" ht="16.899999999999999" customHeight="1">
      <c r="A1264" s="31"/>
      <c r="B1264" s="32"/>
      <c r="C1264" s="212" t="s">
        <v>788</v>
      </c>
      <c r="D1264" s="31"/>
      <c r="E1264" s="31"/>
      <c r="F1264" s="31"/>
      <c r="G1264" s="31"/>
      <c r="H1264" s="32"/>
    </row>
    <row r="1265" spans="1:8" s="2" customFormat="1" ht="16.899999999999999" customHeight="1">
      <c r="A1265" s="31"/>
      <c r="B1265" s="32"/>
      <c r="C1265" s="210" t="s">
        <v>294</v>
      </c>
      <c r="D1265" s="210" t="s">
        <v>295</v>
      </c>
      <c r="E1265" s="17" t="s">
        <v>268</v>
      </c>
      <c r="F1265" s="211">
        <v>1.7869999999999999</v>
      </c>
      <c r="G1265" s="31"/>
      <c r="H1265" s="32"/>
    </row>
    <row r="1266" spans="1:8" s="2" customFormat="1" ht="16.899999999999999" customHeight="1">
      <c r="A1266" s="31"/>
      <c r="B1266" s="32"/>
      <c r="C1266" s="206" t="s">
        <v>392</v>
      </c>
      <c r="D1266" s="207" t="s">
        <v>392</v>
      </c>
      <c r="E1266" s="208" t="s">
        <v>1</v>
      </c>
      <c r="F1266" s="209">
        <v>1.69</v>
      </c>
      <c r="G1266" s="31"/>
      <c r="H1266" s="32"/>
    </row>
    <row r="1267" spans="1:8" s="2" customFormat="1" ht="16.899999999999999" customHeight="1">
      <c r="A1267" s="31"/>
      <c r="B1267" s="32"/>
      <c r="C1267" s="210" t="s">
        <v>392</v>
      </c>
      <c r="D1267" s="210" t="s">
        <v>393</v>
      </c>
      <c r="E1267" s="17" t="s">
        <v>1</v>
      </c>
      <c r="F1267" s="211">
        <v>1.69</v>
      </c>
      <c r="G1267" s="31"/>
      <c r="H1267" s="32"/>
    </row>
    <row r="1268" spans="1:8" s="2" customFormat="1" ht="16.899999999999999" customHeight="1">
      <c r="A1268" s="31"/>
      <c r="B1268" s="32"/>
      <c r="C1268" s="206" t="s">
        <v>782</v>
      </c>
      <c r="D1268" s="207" t="s">
        <v>782</v>
      </c>
      <c r="E1268" s="208" t="s">
        <v>1</v>
      </c>
      <c r="F1268" s="209">
        <v>1.69</v>
      </c>
      <c r="G1268" s="31"/>
      <c r="H1268" s="32"/>
    </row>
    <row r="1269" spans="1:8" s="2" customFormat="1" ht="16.899999999999999" customHeight="1">
      <c r="A1269" s="31"/>
      <c r="B1269" s="32"/>
      <c r="C1269" s="210" t="s">
        <v>782</v>
      </c>
      <c r="D1269" s="210" t="s">
        <v>783</v>
      </c>
      <c r="E1269" s="17" t="s">
        <v>1</v>
      </c>
      <c r="F1269" s="211">
        <v>1.69</v>
      </c>
      <c r="G1269" s="31"/>
      <c r="H1269" s="32"/>
    </row>
    <row r="1270" spans="1:8" s="2" customFormat="1" ht="16.899999999999999" customHeight="1">
      <c r="A1270" s="31"/>
      <c r="B1270" s="32"/>
      <c r="C1270" s="206" t="s">
        <v>219</v>
      </c>
      <c r="D1270" s="207" t="s">
        <v>219</v>
      </c>
      <c r="E1270" s="208" t="s">
        <v>1</v>
      </c>
      <c r="F1270" s="209">
        <v>1.7869999999999999</v>
      </c>
      <c r="G1270" s="31"/>
      <c r="H1270" s="32"/>
    </row>
    <row r="1271" spans="1:8" s="2" customFormat="1" ht="16.899999999999999" customHeight="1">
      <c r="A1271" s="31"/>
      <c r="B1271" s="32"/>
      <c r="C1271" s="210" t="s">
        <v>219</v>
      </c>
      <c r="D1271" s="210" t="s">
        <v>596</v>
      </c>
      <c r="E1271" s="17" t="s">
        <v>1</v>
      </c>
      <c r="F1271" s="211">
        <v>1.7869999999999999</v>
      </c>
      <c r="G1271" s="31"/>
      <c r="H1271" s="32"/>
    </row>
    <row r="1272" spans="1:8" s="2" customFormat="1" ht="16.899999999999999" customHeight="1">
      <c r="A1272" s="31"/>
      <c r="B1272" s="32"/>
      <c r="C1272" s="206" t="s">
        <v>222</v>
      </c>
      <c r="D1272" s="207" t="s">
        <v>222</v>
      </c>
      <c r="E1272" s="208" t="s">
        <v>1</v>
      </c>
      <c r="F1272" s="209">
        <v>1.7869999999999999</v>
      </c>
      <c r="G1272" s="31"/>
      <c r="H1272" s="32"/>
    </row>
    <row r="1273" spans="1:8" s="2" customFormat="1" ht="16.899999999999999" customHeight="1">
      <c r="A1273" s="31"/>
      <c r="B1273" s="32"/>
      <c r="C1273" s="210" t="s">
        <v>222</v>
      </c>
      <c r="D1273" s="210" t="s">
        <v>598</v>
      </c>
      <c r="E1273" s="17" t="s">
        <v>1</v>
      </c>
      <c r="F1273" s="211">
        <v>1.7869999999999999</v>
      </c>
      <c r="G1273" s="31"/>
      <c r="H1273" s="32"/>
    </row>
    <row r="1274" spans="1:8" s="2" customFormat="1" ht="16.899999999999999" customHeight="1">
      <c r="A1274" s="31"/>
      <c r="B1274" s="32"/>
      <c r="C1274" s="206" t="s">
        <v>228</v>
      </c>
      <c r="D1274" s="207" t="s">
        <v>228</v>
      </c>
      <c r="E1274" s="208" t="s">
        <v>1</v>
      </c>
      <c r="F1274" s="209">
        <v>1.7869999999999999</v>
      </c>
      <c r="G1274" s="31"/>
      <c r="H1274" s="32"/>
    </row>
    <row r="1275" spans="1:8" s="2" customFormat="1" ht="16.899999999999999" customHeight="1">
      <c r="A1275" s="31"/>
      <c r="B1275" s="32"/>
      <c r="C1275" s="210" t="s">
        <v>228</v>
      </c>
      <c r="D1275" s="210" t="s">
        <v>774</v>
      </c>
      <c r="E1275" s="17" t="s">
        <v>1</v>
      </c>
      <c r="F1275" s="211">
        <v>1.7869999999999999</v>
      </c>
      <c r="G1275" s="31"/>
      <c r="H1275" s="32"/>
    </row>
    <row r="1276" spans="1:8" s="2" customFormat="1" ht="16.899999999999999" customHeight="1">
      <c r="A1276" s="31"/>
      <c r="B1276" s="32"/>
      <c r="C1276" s="206" t="s">
        <v>387</v>
      </c>
      <c r="D1276" s="207" t="s">
        <v>387</v>
      </c>
      <c r="E1276" s="208" t="s">
        <v>1</v>
      </c>
      <c r="F1276" s="209">
        <v>1.7869999999999999</v>
      </c>
      <c r="G1276" s="31"/>
      <c r="H1276" s="32"/>
    </row>
    <row r="1277" spans="1:8" s="2" customFormat="1" ht="16.899999999999999" customHeight="1">
      <c r="A1277" s="31"/>
      <c r="B1277" s="32"/>
      <c r="C1277" s="210" t="s">
        <v>387</v>
      </c>
      <c r="D1277" s="210" t="s">
        <v>388</v>
      </c>
      <c r="E1277" s="17" t="s">
        <v>1</v>
      </c>
      <c r="F1277" s="211">
        <v>1.7869999999999999</v>
      </c>
      <c r="G1277" s="31"/>
      <c r="H1277" s="32"/>
    </row>
    <row r="1278" spans="1:8" s="2" customFormat="1" ht="7.35" customHeight="1">
      <c r="A1278" s="31"/>
      <c r="B1278" s="46"/>
      <c r="C1278" s="47"/>
      <c r="D1278" s="47"/>
      <c r="E1278" s="47"/>
      <c r="F1278" s="47"/>
      <c r="G1278" s="47"/>
      <c r="H1278" s="32"/>
    </row>
    <row r="1279" spans="1:8" s="2" customFormat="1">
      <c r="A1279" s="31"/>
      <c r="B1279" s="31"/>
      <c r="C1279" s="31"/>
      <c r="D1279" s="31"/>
      <c r="E1279" s="31"/>
      <c r="F1279" s="31"/>
      <c r="G1279" s="31"/>
      <c r="H1279" s="31"/>
    </row>
  </sheetData>
  <mergeCells count="2">
    <mergeCell ref="D5:F5"/>
    <mergeCell ref="D6:F6"/>
  </mergeCells>
  <printOptions horizontalCentered="1"/>
  <pageMargins left="0.39370078740157483" right="0.39370078740157483" top="0.39370078740157483" bottom="0.39370078740157483" header="0" footer="0"/>
  <pageSetup paperSize="9" scale="89" fitToHeight="10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12"/>
  <sheetViews>
    <sheetView showGridLines="0" view="pageBreakPreview" topLeftCell="A43" zoomScale="60" workbookViewId="0">
      <selection activeCell="G21" sqref="G21:K2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357" t="s">
        <v>5</v>
      </c>
      <c r="AS2" s="343"/>
      <c r="AT2" s="343"/>
      <c r="AU2" s="343"/>
      <c r="AV2" s="343"/>
      <c r="AW2" s="343"/>
      <c r="AX2" s="343"/>
      <c r="AY2" s="343"/>
      <c r="AZ2" s="343"/>
      <c r="BA2" s="343"/>
      <c r="BB2" s="343"/>
      <c r="BC2" s="343"/>
      <c r="BD2" s="343"/>
      <c r="BE2" s="343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0"/>
      <c r="D4" s="21" t="s">
        <v>9</v>
      </c>
      <c r="AR4" s="20"/>
      <c r="AS4" s="22" t="s">
        <v>10</v>
      </c>
      <c r="BS4" s="17" t="s">
        <v>11</v>
      </c>
    </row>
    <row r="5" spans="1:74" s="1" customFormat="1" ht="12" customHeight="1">
      <c r="B5" s="20"/>
      <c r="D5" s="23" t="s">
        <v>12</v>
      </c>
      <c r="K5" s="342" t="s">
        <v>13</v>
      </c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343"/>
      <c r="AR5" s="20"/>
      <c r="BS5" s="17" t="s">
        <v>6</v>
      </c>
    </row>
    <row r="6" spans="1:74" s="1" customFormat="1" ht="36.950000000000003" customHeight="1">
      <c r="B6" s="20"/>
      <c r="D6" s="25" t="s">
        <v>14</v>
      </c>
      <c r="K6" s="344" t="s">
        <v>15</v>
      </c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3"/>
      <c r="Z6" s="343"/>
      <c r="AA6" s="343"/>
      <c r="AB6" s="343"/>
      <c r="AC6" s="343"/>
      <c r="AD6" s="343"/>
      <c r="AE6" s="343"/>
      <c r="AF6" s="343"/>
      <c r="AG6" s="343"/>
      <c r="AH6" s="343"/>
      <c r="AI6" s="343"/>
      <c r="AJ6" s="343"/>
      <c r="AR6" s="20"/>
      <c r="BS6" s="17" t="s">
        <v>6</v>
      </c>
    </row>
    <row r="7" spans="1:74" s="1" customFormat="1" ht="12" customHeight="1">
      <c r="B7" s="20"/>
      <c r="D7" s="26" t="s">
        <v>16</v>
      </c>
      <c r="K7" s="24" t="s">
        <v>1</v>
      </c>
      <c r="AK7" s="26" t="s">
        <v>17</v>
      </c>
      <c r="AN7" s="24" t="s">
        <v>1</v>
      </c>
      <c r="AR7" s="20"/>
      <c r="BS7" s="17" t="s">
        <v>6</v>
      </c>
    </row>
    <row r="8" spans="1:74" s="1" customFormat="1" ht="12" customHeight="1">
      <c r="B8" s="20"/>
      <c r="D8" s="26" t="s">
        <v>18</v>
      </c>
      <c r="K8" s="24" t="s">
        <v>19</v>
      </c>
      <c r="AK8" s="26" t="s">
        <v>20</v>
      </c>
      <c r="AN8" s="213">
        <v>45173</v>
      </c>
      <c r="AR8" s="20"/>
      <c r="BS8" s="17" t="s">
        <v>6</v>
      </c>
    </row>
    <row r="9" spans="1:74" s="1" customFormat="1" ht="14.45" customHeight="1">
      <c r="B9" s="20"/>
      <c r="AR9" s="20"/>
      <c r="BS9" s="17" t="s">
        <v>6</v>
      </c>
    </row>
    <row r="10" spans="1:74" s="1" customFormat="1" ht="12" customHeight="1">
      <c r="B10" s="20"/>
      <c r="D10" s="26" t="s">
        <v>21</v>
      </c>
      <c r="AK10" s="26" t="s">
        <v>22</v>
      </c>
      <c r="AN10" s="24" t="s">
        <v>23</v>
      </c>
      <c r="AR10" s="20"/>
      <c r="BS10" s="17" t="s">
        <v>6</v>
      </c>
    </row>
    <row r="11" spans="1:74" s="1" customFormat="1" ht="18.399999999999999" customHeight="1">
      <c r="B11" s="20"/>
      <c r="E11" s="24" t="s">
        <v>24</v>
      </c>
      <c r="AK11" s="26" t="s">
        <v>25</v>
      </c>
      <c r="AN11" s="24" t="s">
        <v>26</v>
      </c>
      <c r="AR11" s="20"/>
      <c r="BS11" s="17" t="s">
        <v>6</v>
      </c>
    </row>
    <row r="12" spans="1:74" s="1" customFormat="1" ht="6.95" customHeight="1">
      <c r="B12" s="20"/>
      <c r="AR12" s="20"/>
      <c r="BS12" s="17" t="s">
        <v>6</v>
      </c>
    </row>
    <row r="13" spans="1:74" s="1" customFormat="1" ht="12" customHeight="1">
      <c r="B13" s="20"/>
      <c r="D13" s="26" t="s">
        <v>27</v>
      </c>
      <c r="AK13" s="26" t="s">
        <v>22</v>
      </c>
      <c r="AN13" s="24" t="s">
        <v>28</v>
      </c>
      <c r="AR13" s="20"/>
      <c r="BS13" s="17" t="s">
        <v>6</v>
      </c>
    </row>
    <row r="14" spans="1:74" ht="12.75">
      <c r="B14" s="20"/>
      <c r="E14" s="24" t="s">
        <v>29</v>
      </c>
      <c r="AK14" s="26" t="s">
        <v>25</v>
      </c>
      <c r="AN14" s="24" t="s">
        <v>30</v>
      </c>
      <c r="AR14" s="20"/>
      <c r="BS14" s="17" t="s">
        <v>6</v>
      </c>
    </row>
    <row r="15" spans="1:74" s="1" customFormat="1" ht="6.95" customHeight="1">
      <c r="B15" s="20"/>
      <c r="AR15" s="20"/>
      <c r="BS15" s="17" t="s">
        <v>3</v>
      </c>
    </row>
    <row r="16" spans="1:74" s="1" customFormat="1" ht="12" customHeight="1">
      <c r="B16" s="20"/>
      <c r="D16" s="26" t="s">
        <v>31</v>
      </c>
      <c r="AK16" s="26" t="s">
        <v>22</v>
      </c>
      <c r="AN16" s="24" t="s">
        <v>32</v>
      </c>
      <c r="AR16" s="20"/>
      <c r="BS16" s="17" t="s">
        <v>3</v>
      </c>
    </row>
    <row r="17" spans="1:71" s="1" customFormat="1" ht="18.399999999999999" customHeight="1">
      <c r="B17" s="20"/>
      <c r="E17" s="24" t="s">
        <v>33</v>
      </c>
      <c r="AK17" s="26" t="s">
        <v>25</v>
      </c>
      <c r="AN17" s="24" t="s">
        <v>1</v>
      </c>
      <c r="AR17" s="20"/>
      <c r="BS17" s="17" t="s">
        <v>34</v>
      </c>
    </row>
    <row r="18" spans="1:71" s="1" customFormat="1" ht="6.95" customHeight="1">
      <c r="B18" s="20"/>
      <c r="AR18" s="20"/>
      <c r="BS18" s="17" t="s">
        <v>6</v>
      </c>
    </row>
    <row r="19" spans="1:71" s="1" customFormat="1" ht="12" customHeight="1">
      <c r="B19" s="20"/>
      <c r="D19" s="26" t="s">
        <v>35</v>
      </c>
      <c r="AK19" s="26" t="s">
        <v>22</v>
      </c>
      <c r="AN19" s="24" t="s">
        <v>1</v>
      </c>
      <c r="AR19" s="20"/>
      <c r="BS19" s="17" t="s">
        <v>6</v>
      </c>
    </row>
    <row r="20" spans="1:71" s="1" customFormat="1" ht="18.399999999999999" customHeight="1">
      <c r="B20" s="20"/>
      <c r="E20" s="24" t="s">
        <v>36</v>
      </c>
      <c r="AK20" s="26" t="s">
        <v>25</v>
      </c>
      <c r="AN20" s="24" t="s">
        <v>1</v>
      </c>
      <c r="AR20" s="20"/>
      <c r="BS20" s="17" t="s">
        <v>34</v>
      </c>
    </row>
    <row r="21" spans="1:71" s="1" customFormat="1" ht="6.95" customHeight="1">
      <c r="B21" s="20"/>
      <c r="AR21" s="20"/>
    </row>
    <row r="22" spans="1:71" s="1" customFormat="1" ht="12" customHeight="1">
      <c r="B22" s="20"/>
      <c r="D22" s="26" t="s">
        <v>37</v>
      </c>
      <c r="AR22" s="20"/>
    </row>
    <row r="23" spans="1:71" s="1" customFormat="1" ht="16.5" customHeight="1">
      <c r="B23" s="20"/>
      <c r="E23" s="345" t="s">
        <v>1</v>
      </c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R23" s="20"/>
    </row>
    <row r="24" spans="1:71" s="1" customFormat="1" ht="6.95" customHeight="1">
      <c r="B24" s="20"/>
      <c r="AR24" s="20"/>
    </row>
    <row r="25" spans="1:71" s="1" customFormat="1" ht="6.95" customHeight="1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1:71" s="1" customFormat="1" ht="14.45" customHeight="1">
      <c r="B26" s="20"/>
      <c r="D26" s="29" t="s">
        <v>38</v>
      </c>
      <c r="AK26" s="346">
        <f>ROUND(AG94,2)</f>
        <v>266419.12</v>
      </c>
      <c r="AL26" s="343"/>
      <c r="AM26" s="343"/>
      <c r="AN26" s="343"/>
      <c r="AO26" s="343"/>
      <c r="AR26" s="20"/>
    </row>
    <row r="27" spans="1:71" s="1" customFormat="1" ht="14.45" customHeight="1">
      <c r="B27" s="20"/>
      <c r="D27" s="29" t="s">
        <v>39</v>
      </c>
      <c r="AK27" s="346">
        <f>ROUND(AG109, 2)</f>
        <v>0</v>
      </c>
      <c r="AL27" s="346"/>
      <c r="AM27" s="346"/>
      <c r="AN27" s="346"/>
      <c r="AO27" s="346"/>
      <c r="AR27" s="20"/>
    </row>
    <row r="28" spans="1:7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2"/>
      <c r="BE28" s="31"/>
    </row>
    <row r="29" spans="1:71" s="2" customFormat="1" ht="25.9" customHeight="1">
      <c r="A29" s="31"/>
      <c r="B29" s="32"/>
      <c r="C29" s="31"/>
      <c r="D29" s="33" t="s">
        <v>40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7">
        <f>ROUND(AK26 + AK27, 2)</f>
        <v>266419.12</v>
      </c>
      <c r="AL29" s="348"/>
      <c r="AM29" s="348"/>
      <c r="AN29" s="348"/>
      <c r="AO29" s="348"/>
      <c r="AP29" s="31"/>
      <c r="AQ29" s="31"/>
      <c r="AR29" s="32"/>
      <c r="BE29" s="31"/>
    </row>
    <row r="30" spans="1:71" s="2" customFormat="1" ht="6.95" customHeight="1">
      <c r="A30" s="31"/>
      <c r="B30" s="3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2"/>
      <c r="BE30" s="31"/>
    </row>
    <row r="31" spans="1:71" s="2" customFormat="1" ht="12.75">
      <c r="A31" s="31"/>
      <c r="B31" s="32"/>
      <c r="C31" s="31"/>
      <c r="D31" s="31"/>
      <c r="E31" s="31"/>
      <c r="F31" s="31"/>
      <c r="G31" s="31"/>
      <c r="H31" s="31"/>
      <c r="I31" s="31"/>
      <c r="J31" s="31"/>
      <c r="K31" s="31"/>
      <c r="L31" s="349" t="s">
        <v>41</v>
      </c>
      <c r="M31" s="349"/>
      <c r="N31" s="349"/>
      <c r="O31" s="349"/>
      <c r="P31" s="349"/>
      <c r="Q31" s="31"/>
      <c r="R31" s="31"/>
      <c r="S31" s="31"/>
      <c r="T31" s="31"/>
      <c r="U31" s="31"/>
      <c r="V31" s="31"/>
      <c r="W31" s="349" t="s">
        <v>42</v>
      </c>
      <c r="X31" s="349"/>
      <c r="Y31" s="349"/>
      <c r="Z31" s="349"/>
      <c r="AA31" s="349"/>
      <c r="AB31" s="349"/>
      <c r="AC31" s="349"/>
      <c r="AD31" s="349"/>
      <c r="AE31" s="349"/>
      <c r="AF31" s="31"/>
      <c r="AG31" s="31"/>
      <c r="AH31" s="31"/>
      <c r="AI31" s="31"/>
      <c r="AJ31" s="31"/>
      <c r="AK31" s="349" t="s">
        <v>43</v>
      </c>
      <c r="AL31" s="349"/>
      <c r="AM31" s="349"/>
      <c r="AN31" s="349"/>
      <c r="AO31" s="349"/>
      <c r="AP31" s="31"/>
      <c r="AQ31" s="31"/>
      <c r="AR31" s="32"/>
      <c r="BE31" s="31"/>
    </row>
    <row r="32" spans="1:71" s="3" customFormat="1" ht="14.45" customHeight="1">
      <c r="B32" s="36"/>
      <c r="D32" s="26" t="s">
        <v>44</v>
      </c>
      <c r="F32" s="26" t="s">
        <v>45</v>
      </c>
      <c r="L32" s="352">
        <v>0.21</v>
      </c>
      <c r="M32" s="351"/>
      <c r="N32" s="351"/>
      <c r="O32" s="351"/>
      <c r="P32" s="351"/>
      <c r="W32" s="350">
        <f>ROUND(AZ94 + SUM(CD109), 2)</f>
        <v>266419.12</v>
      </c>
      <c r="X32" s="351"/>
      <c r="Y32" s="351"/>
      <c r="Z32" s="351"/>
      <c r="AA32" s="351"/>
      <c r="AB32" s="351"/>
      <c r="AC32" s="351"/>
      <c r="AD32" s="351"/>
      <c r="AE32" s="351"/>
      <c r="AK32" s="350">
        <f>ROUND(AV94 + SUM(BY109), 2)</f>
        <v>55948.02</v>
      </c>
      <c r="AL32" s="351"/>
      <c r="AM32" s="351"/>
      <c r="AN32" s="351"/>
      <c r="AO32" s="351"/>
      <c r="AR32" s="36"/>
    </row>
    <row r="33" spans="1:57" s="3" customFormat="1" ht="14.45" customHeight="1">
      <c r="B33" s="36"/>
      <c r="F33" s="26" t="s">
        <v>46</v>
      </c>
      <c r="L33" s="352">
        <v>0.15</v>
      </c>
      <c r="M33" s="351"/>
      <c r="N33" s="351"/>
      <c r="O33" s="351"/>
      <c r="P33" s="351"/>
      <c r="W33" s="350">
        <f>ROUND(BA94 + SUM(CE109), 2)</f>
        <v>0</v>
      </c>
      <c r="X33" s="351"/>
      <c r="Y33" s="351"/>
      <c r="Z33" s="351"/>
      <c r="AA33" s="351"/>
      <c r="AB33" s="351"/>
      <c r="AC33" s="351"/>
      <c r="AD33" s="351"/>
      <c r="AE33" s="351"/>
      <c r="AK33" s="350">
        <f>ROUND(AW94 + SUM(BZ109), 2)</f>
        <v>0</v>
      </c>
      <c r="AL33" s="351"/>
      <c r="AM33" s="351"/>
      <c r="AN33" s="351"/>
      <c r="AO33" s="351"/>
      <c r="AR33" s="36"/>
    </row>
    <row r="34" spans="1:57" s="3" customFormat="1" ht="14.45" hidden="1" customHeight="1">
      <c r="B34" s="36"/>
      <c r="F34" s="26" t="s">
        <v>47</v>
      </c>
      <c r="L34" s="352">
        <v>0.21</v>
      </c>
      <c r="M34" s="351"/>
      <c r="N34" s="351"/>
      <c r="O34" s="351"/>
      <c r="P34" s="351"/>
      <c r="W34" s="350">
        <f>ROUND(BB94 + SUM(CF109), 2)</f>
        <v>0</v>
      </c>
      <c r="X34" s="351"/>
      <c r="Y34" s="351"/>
      <c r="Z34" s="351"/>
      <c r="AA34" s="351"/>
      <c r="AB34" s="351"/>
      <c r="AC34" s="351"/>
      <c r="AD34" s="351"/>
      <c r="AE34" s="351"/>
      <c r="AK34" s="350">
        <v>0</v>
      </c>
      <c r="AL34" s="351"/>
      <c r="AM34" s="351"/>
      <c r="AN34" s="351"/>
      <c r="AO34" s="351"/>
      <c r="AR34" s="36"/>
    </row>
    <row r="35" spans="1:57" s="3" customFormat="1" ht="14.45" hidden="1" customHeight="1">
      <c r="B35" s="36"/>
      <c r="F35" s="26" t="s">
        <v>48</v>
      </c>
      <c r="L35" s="352">
        <v>0.15</v>
      </c>
      <c r="M35" s="351"/>
      <c r="N35" s="351"/>
      <c r="O35" s="351"/>
      <c r="P35" s="351"/>
      <c r="W35" s="350">
        <f>ROUND(BC94 + SUM(CG109), 2)</f>
        <v>0</v>
      </c>
      <c r="X35" s="351"/>
      <c r="Y35" s="351"/>
      <c r="Z35" s="351"/>
      <c r="AA35" s="351"/>
      <c r="AB35" s="351"/>
      <c r="AC35" s="351"/>
      <c r="AD35" s="351"/>
      <c r="AE35" s="351"/>
      <c r="AK35" s="350">
        <v>0</v>
      </c>
      <c r="AL35" s="351"/>
      <c r="AM35" s="351"/>
      <c r="AN35" s="351"/>
      <c r="AO35" s="351"/>
      <c r="AR35" s="36"/>
    </row>
    <row r="36" spans="1:57" s="3" customFormat="1" ht="14.45" hidden="1" customHeight="1">
      <c r="B36" s="36"/>
      <c r="F36" s="26" t="s">
        <v>49</v>
      </c>
      <c r="L36" s="352">
        <v>0</v>
      </c>
      <c r="M36" s="351"/>
      <c r="N36" s="351"/>
      <c r="O36" s="351"/>
      <c r="P36" s="351"/>
      <c r="W36" s="350">
        <f>ROUND(BD94 + SUM(CH109), 2)</f>
        <v>0</v>
      </c>
      <c r="X36" s="351"/>
      <c r="Y36" s="351"/>
      <c r="Z36" s="351"/>
      <c r="AA36" s="351"/>
      <c r="AB36" s="351"/>
      <c r="AC36" s="351"/>
      <c r="AD36" s="351"/>
      <c r="AE36" s="351"/>
      <c r="AK36" s="350">
        <v>0</v>
      </c>
      <c r="AL36" s="351"/>
      <c r="AM36" s="351"/>
      <c r="AN36" s="351"/>
      <c r="AO36" s="351"/>
      <c r="AR36" s="36"/>
    </row>
    <row r="37" spans="1:57" s="2" customFormat="1" ht="6.95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2" customFormat="1" ht="25.9" customHeight="1">
      <c r="A38" s="31"/>
      <c r="B38" s="32"/>
      <c r="C38" s="37"/>
      <c r="D38" s="38" t="s">
        <v>50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0" t="s">
        <v>51</v>
      </c>
      <c r="U38" s="39"/>
      <c r="V38" s="39"/>
      <c r="W38" s="39"/>
      <c r="X38" s="356" t="s">
        <v>52</v>
      </c>
      <c r="Y38" s="354"/>
      <c r="Z38" s="354"/>
      <c r="AA38" s="354"/>
      <c r="AB38" s="354"/>
      <c r="AC38" s="39"/>
      <c r="AD38" s="39"/>
      <c r="AE38" s="39"/>
      <c r="AF38" s="39"/>
      <c r="AG38" s="39"/>
      <c r="AH38" s="39"/>
      <c r="AI38" s="39"/>
      <c r="AJ38" s="39"/>
      <c r="AK38" s="353">
        <f>SUM(AK29:AK36)</f>
        <v>322367.14</v>
      </c>
      <c r="AL38" s="354"/>
      <c r="AM38" s="354"/>
      <c r="AN38" s="354"/>
      <c r="AO38" s="355"/>
      <c r="AP38" s="37"/>
      <c r="AQ38" s="37"/>
      <c r="AR38" s="32"/>
      <c r="BE38" s="31"/>
    </row>
    <row r="39" spans="1:57" s="2" customFormat="1" ht="6.95" customHeight="1">
      <c r="A39" s="31"/>
      <c r="B39" s="3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2"/>
      <c r="BE39" s="31"/>
    </row>
    <row r="40" spans="1:57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2"/>
      <c r="BE40" s="31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1"/>
      <c r="D49" s="42" t="s">
        <v>53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54</v>
      </c>
      <c r="AI49" s="43"/>
      <c r="AJ49" s="43"/>
      <c r="AK49" s="43"/>
      <c r="AL49" s="43"/>
      <c r="AM49" s="43"/>
      <c r="AN49" s="43"/>
      <c r="AO49" s="43"/>
      <c r="AR49" s="41"/>
    </row>
    <row r="50" spans="1:57">
      <c r="B50" s="20"/>
      <c r="AR50" s="20"/>
    </row>
    <row r="51" spans="1:57">
      <c r="B51" s="20"/>
      <c r="AR51" s="20"/>
    </row>
    <row r="52" spans="1:57">
      <c r="B52" s="20"/>
      <c r="AR52" s="20"/>
    </row>
    <row r="53" spans="1:57">
      <c r="B53" s="20"/>
      <c r="AR53" s="20"/>
    </row>
    <row r="54" spans="1:57">
      <c r="B54" s="20"/>
      <c r="AR54" s="20"/>
    </row>
    <row r="55" spans="1:57">
      <c r="B55" s="20"/>
      <c r="AR55" s="20"/>
    </row>
    <row r="56" spans="1:57">
      <c r="B56" s="20"/>
      <c r="AR56" s="20"/>
    </row>
    <row r="57" spans="1:57">
      <c r="B57" s="20"/>
      <c r="AR57" s="20"/>
    </row>
    <row r="58" spans="1:57">
      <c r="B58" s="20"/>
      <c r="AR58" s="20"/>
    </row>
    <row r="59" spans="1:57">
      <c r="B59" s="20"/>
      <c r="AR59" s="20"/>
    </row>
    <row r="60" spans="1:57" s="2" customFormat="1" ht="12.75">
      <c r="A60" s="31"/>
      <c r="B60" s="32"/>
      <c r="C60" s="31"/>
      <c r="D60" s="44" t="s">
        <v>55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4" t="s">
        <v>56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4" t="s">
        <v>55</v>
      </c>
      <c r="AI60" s="34"/>
      <c r="AJ60" s="34"/>
      <c r="AK60" s="34"/>
      <c r="AL60" s="34"/>
      <c r="AM60" s="44" t="s">
        <v>56</v>
      </c>
      <c r="AN60" s="34"/>
      <c r="AO60" s="34"/>
      <c r="AP60" s="31"/>
      <c r="AQ60" s="31"/>
      <c r="AR60" s="32"/>
      <c r="BE60" s="31"/>
    </row>
    <row r="61" spans="1:57">
      <c r="B61" s="20"/>
      <c r="AR61" s="20"/>
    </row>
    <row r="62" spans="1:57">
      <c r="B62" s="20"/>
      <c r="AR62" s="20"/>
    </row>
    <row r="63" spans="1:57">
      <c r="B63" s="20"/>
      <c r="AR63" s="20"/>
    </row>
    <row r="64" spans="1:57" s="2" customFormat="1" ht="12.75">
      <c r="A64" s="31"/>
      <c r="B64" s="32"/>
      <c r="C64" s="31"/>
      <c r="D64" s="42" t="s">
        <v>57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2" t="s">
        <v>58</v>
      </c>
      <c r="AI64" s="45"/>
      <c r="AJ64" s="45"/>
      <c r="AK64" s="45"/>
      <c r="AL64" s="45"/>
      <c r="AM64" s="45"/>
      <c r="AN64" s="45"/>
      <c r="AO64" s="45"/>
      <c r="AP64" s="31"/>
      <c r="AQ64" s="31"/>
      <c r="AR64" s="32"/>
      <c r="BE64" s="31"/>
    </row>
    <row r="65" spans="1:57">
      <c r="B65" s="20"/>
      <c r="AR65" s="20"/>
    </row>
    <row r="66" spans="1:57">
      <c r="B66" s="20"/>
      <c r="AR66" s="20"/>
    </row>
    <row r="67" spans="1:57">
      <c r="B67" s="20"/>
      <c r="AR67" s="20"/>
    </row>
    <row r="68" spans="1:57">
      <c r="B68" s="20"/>
      <c r="AR68" s="20"/>
    </row>
    <row r="69" spans="1:57">
      <c r="B69" s="20"/>
      <c r="AR69" s="20"/>
    </row>
    <row r="70" spans="1:57">
      <c r="B70" s="20"/>
      <c r="AR70" s="20"/>
    </row>
    <row r="71" spans="1:57">
      <c r="B71" s="20"/>
      <c r="AR71" s="20"/>
    </row>
    <row r="72" spans="1:57">
      <c r="B72" s="20"/>
      <c r="AR72" s="20"/>
    </row>
    <row r="73" spans="1:57">
      <c r="B73" s="20"/>
      <c r="AR73" s="20"/>
    </row>
    <row r="74" spans="1:57">
      <c r="B74" s="20"/>
      <c r="AR74" s="20"/>
    </row>
    <row r="75" spans="1:57" s="2" customFormat="1" ht="12.75">
      <c r="A75" s="31"/>
      <c r="B75" s="32"/>
      <c r="C75" s="31"/>
      <c r="D75" s="44" t="s">
        <v>55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4" t="s">
        <v>56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4" t="s">
        <v>55</v>
      </c>
      <c r="AI75" s="34"/>
      <c r="AJ75" s="34"/>
      <c r="AK75" s="34"/>
      <c r="AL75" s="34"/>
      <c r="AM75" s="44" t="s">
        <v>56</v>
      </c>
      <c r="AN75" s="34"/>
      <c r="AO75" s="34"/>
      <c r="AP75" s="31"/>
      <c r="AQ75" s="31"/>
      <c r="AR75" s="32"/>
      <c r="BE75" s="31"/>
    </row>
    <row r="76" spans="1:57" s="2" customFormat="1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6.9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2"/>
      <c r="BE77" s="31"/>
    </row>
    <row r="81" spans="1:91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2"/>
      <c r="BE81" s="31"/>
    </row>
    <row r="82" spans="1:91" s="2" customFormat="1" ht="24.95" customHeight="1">
      <c r="A82" s="31"/>
      <c r="B82" s="32"/>
      <c r="C82" s="21" t="s">
        <v>59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1" s="4" customFormat="1" ht="12" customHeight="1">
      <c r="B84" s="50"/>
      <c r="C84" s="26" t="s">
        <v>12</v>
      </c>
      <c r="L84" s="4" t="str">
        <f>K5</f>
        <v>06</v>
      </c>
      <c r="AR84" s="50"/>
    </row>
    <row r="85" spans="1:91" s="5" customFormat="1" ht="36.950000000000003" customHeight="1">
      <c r="B85" s="51"/>
      <c r="C85" s="52" t="s">
        <v>14</v>
      </c>
      <c r="L85" s="340" t="str">
        <f>K6</f>
        <v>Integrované městské centrum TILIA -Zm.L. -dod.č.6</v>
      </c>
      <c r="M85" s="341"/>
      <c r="N85" s="341"/>
      <c r="O85" s="341"/>
      <c r="P85" s="341"/>
      <c r="Q85" s="341"/>
      <c r="R85" s="341"/>
      <c r="S85" s="341"/>
      <c r="T85" s="341"/>
      <c r="U85" s="341"/>
      <c r="V85" s="341"/>
      <c r="W85" s="341"/>
      <c r="X85" s="341"/>
      <c r="Y85" s="341"/>
      <c r="Z85" s="341"/>
      <c r="AA85" s="341"/>
      <c r="AB85" s="341"/>
      <c r="AC85" s="341"/>
      <c r="AD85" s="341"/>
      <c r="AE85" s="341"/>
      <c r="AF85" s="341"/>
      <c r="AG85" s="341"/>
      <c r="AH85" s="341"/>
      <c r="AI85" s="341"/>
      <c r="AJ85" s="341"/>
      <c r="AR85" s="51"/>
    </row>
    <row r="86" spans="1:91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1" s="2" customFormat="1" ht="12" customHeight="1">
      <c r="A87" s="31"/>
      <c r="B87" s="32"/>
      <c r="C87" s="26" t="s">
        <v>18</v>
      </c>
      <c r="D87" s="31"/>
      <c r="E87" s="31"/>
      <c r="F87" s="31"/>
      <c r="G87" s="31"/>
      <c r="H87" s="31"/>
      <c r="I87" s="31"/>
      <c r="J87" s="31"/>
      <c r="K87" s="31"/>
      <c r="L87" s="53" t="str">
        <f>IF(K8="","",K8)</f>
        <v>Rychnov u Jablonce nad Nisou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20</v>
      </c>
      <c r="AJ87" s="31"/>
      <c r="AK87" s="31"/>
      <c r="AL87" s="31"/>
      <c r="AM87" s="364">
        <f>IF(AN8= "","",AN8)</f>
        <v>45173</v>
      </c>
      <c r="AN87" s="364"/>
      <c r="AO87" s="31"/>
      <c r="AP87" s="31"/>
      <c r="AQ87" s="31"/>
      <c r="AR87" s="32"/>
      <c r="BE87" s="31"/>
    </row>
    <row r="88" spans="1:91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1" s="2" customFormat="1" ht="15.2" customHeight="1">
      <c r="A89" s="31"/>
      <c r="B89" s="32"/>
      <c r="C89" s="26" t="s">
        <v>21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>Město Rychnov u Jablonce nad Nisou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31</v>
      </c>
      <c r="AJ89" s="31"/>
      <c r="AK89" s="31"/>
      <c r="AL89" s="31"/>
      <c r="AM89" s="365" t="str">
        <f>IF(E17="","",E17)</f>
        <v>DESIGM 4</v>
      </c>
      <c r="AN89" s="366"/>
      <c r="AO89" s="366"/>
      <c r="AP89" s="366"/>
      <c r="AQ89" s="31"/>
      <c r="AR89" s="32"/>
      <c r="AS89" s="367" t="s">
        <v>60</v>
      </c>
      <c r="AT89" s="368"/>
      <c r="AU89" s="55"/>
      <c r="AV89" s="55"/>
      <c r="AW89" s="55"/>
      <c r="AX89" s="55"/>
      <c r="AY89" s="55"/>
      <c r="AZ89" s="55"/>
      <c r="BA89" s="55"/>
      <c r="BB89" s="55"/>
      <c r="BC89" s="55"/>
      <c r="BD89" s="56"/>
      <c r="BE89" s="31"/>
    </row>
    <row r="90" spans="1:91" s="2" customFormat="1" ht="25.7" customHeight="1">
      <c r="A90" s="31"/>
      <c r="B90" s="32"/>
      <c r="C90" s="26" t="s">
        <v>27</v>
      </c>
      <c r="D90" s="31"/>
      <c r="E90" s="31"/>
      <c r="F90" s="31"/>
      <c r="G90" s="31"/>
      <c r="H90" s="31"/>
      <c r="I90" s="31"/>
      <c r="J90" s="31"/>
      <c r="K90" s="31"/>
      <c r="L90" s="4" t="str">
        <f>IF(E14="","",E14)</f>
        <v>CL-EVANS s.r.o., Bulharská 1557, Česká Lípa</v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35</v>
      </c>
      <c r="AJ90" s="31"/>
      <c r="AK90" s="31"/>
      <c r="AL90" s="31"/>
      <c r="AM90" s="365" t="str">
        <f>IF(E20="","",E20)</f>
        <v>Radek Ulbricht, CL-EVANS s.r.o.</v>
      </c>
      <c r="AN90" s="366"/>
      <c r="AO90" s="366"/>
      <c r="AP90" s="366"/>
      <c r="AQ90" s="31"/>
      <c r="AR90" s="32"/>
      <c r="AS90" s="369"/>
      <c r="AT90" s="370"/>
      <c r="AU90" s="57"/>
      <c r="AV90" s="57"/>
      <c r="AW90" s="57"/>
      <c r="AX90" s="57"/>
      <c r="AY90" s="57"/>
      <c r="AZ90" s="57"/>
      <c r="BA90" s="57"/>
      <c r="BB90" s="57"/>
      <c r="BC90" s="57"/>
      <c r="BD90" s="58"/>
      <c r="BE90" s="31"/>
    </row>
    <row r="91" spans="1:91" s="2" customFormat="1" ht="10.9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369"/>
      <c r="AT91" s="370"/>
      <c r="AU91" s="57"/>
      <c r="AV91" s="57"/>
      <c r="AW91" s="57"/>
      <c r="AX91" s="57"/>
      <c r="AY91" s="57"/>
      <c r="AZ91" s="57"/>
      <c r="BA91" s="57"/>
      <c r="BB91" s="57"/>
      <c r="BC91" s="57"/>
      <c r="BD91" s="58"/>
      <c r="BE91" s="31"/>
    </row>
    <row r="92" spans="1:91" s="2" customFormat="1" ht="29.25" customHeight="1">
      <c r="A92" s="31"/>
      <c r="B92" s="32"/>
      <c r="C92" s="335" t="s">
        <v>61</v>
      </c>
      <c r="D92" s="336"/>
      <c r="E92" s="336"/>
      <c r="F92" s="336"/>
      <c r="G92" s="336"/>
      <c r="H92" s="59"/>
      <c r="I92" s="339" t="s">
        <v>62</v>
      </c>
      <c r="J92" s="336"/>
      <c r="K92" s="336"/>
      <c r="L92" s="336"/>
      <c r="M92" s="336"/>
      <c r="N92" s="336"/>
      <c r="O92" s="336"/>
      <c r="P92" s="336"/>
      <c r="Q92" s="336"/>
      <c r="R92" s="336"/>
      <c r="S92" s="336"/>
      <c r="T92" s="336"/>
      <c r="U92" s="336"/>
      <c r="V92" s="336"/>
      <c r="W92" s="336"/>
      <c r="X92" s="336"/>
      <c r="Y92" s="336"/>
      <c r="Z92" s="336"/>
      <c r="AA92" s="336"/>
      <c r="AB92" s="336"/>
      <c r="AC92" s="336"/>
      <c r="AD92" s="336"/>
      <c r="AE92" s="336"/>
      <c r="AF92" s="336"/>
      <c r="AG92" s="362" t="s">
        <v>63</v>
      </c>
      <c r="AH92" s="336"/>
      <c r="AI92" s="336"/>
      <c r="AJ92" s="336"/>
      <c r="AK92" s="336"/>
      <c r="AL92" s="336"/>
      <c r="AM92" s="336"/>
      <c r="AN92" s="339" t="s">
        <v>64</v>
      </c>
      <c r="AO92" s="336"/>
      <c r="AP92" s="371"/>
      <c r="AQ92" s="60" t="s">
        <v>65</v>
      </c>
      <c r="AR92" s="32"/>
      <c r="AS92" s="61" t="s">
        <v>66</v>
      </c>
      <c r="AT92" s="62" t="s">
        <v>67</v>
      </c>
      <c r="AU92" s="62" t="s">
        <v>68</v>
      </c>
      <c r="AV92" s="62" t="s">
        <v>69</v>
      </c>
      <c r="AW92" s="62" t="s">
        <v>70</v>
      </c>
      <c r="AX92" s="62" t="s">
        <v>71</v>
      </c>
      <c r="AY92" s="62" t="s">
        <v>72</v>
      </c>
      <c r="AZ92" s="62" t="s">
        <v>73</v>
      </c>
      <c r="BA92" s="62" t="s">
        <v>74</v>
      </c>
      <c r="BB92" s="62" t="s">
        <v>75</v>
      </c>
      <c r="BC92" s="62" t="s">
        <v>76</v>
      </c>
      <c r="BD92" s="63" t="s">
        <v>77</v>
      </c>
      <c r="BE92" s="31"/>
    </row>
    <row r="93" spans="1:91" s="2" customFormat="1" ht="10.9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4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6"/>
      <c r="BE93" s="31"/>
    </row>
    <row r="94" spans="1:91" s="6" customFormat="1" ht="32.450000000000003" customHeight="1">
      <c r="B94" s="67"/>
      <c r="C94" s="68" t="s">
        <v>78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374">
        <f>ROUND(AG95,2)</f>
        <v>266419.12</v>
      </c>
      <c r="AH94" s="374"/>
      <c r="AI94" s="374"/>
      <c r="AJ94" s="374"/>
      <c r="AK94" s="374"/>
      <c r="AL94" s="374"/>
      <c r="AM94" s="374"/>
      <c r="AN94" s="375">
        <f t="shared" ref="AN94:AN107" si="0">SUM(AG94,AT94)</f>
        <v>322367.14</v>
      </c>
      <c r="AO94" s="375"/>
      <c r="AP94" s="375"/>
      <c r="AQ94" s="71" t="s">
        <v>1</v>
      </c>
      <c r="AR94" s="67"/>
      <c r="AS94" s="72">
        <f>ROUND(AS95,2)</f>
        <v>0</v>
      </c>
      <c r="AT94" s="73">
        <f t="shared" ref="AT94:AT107" si="1">ROUND(SUM(AV94:AW94),2)</f>
        <v>55948.02</v>
      </c>
      <c r="AU94" s="74">
        <f>ROUND(AU95,5)</f>
        <v>0</v>
      </c>
      <c r="AV94" s="73">
        <f>ROUND(AZ94*L32,2)</f>
        <v>55948.02</v>
      </c>
      <c r="AW94" s="73">
        <f>ROUND(BA94*L33,2)</f>
        <v>0</v>
      </c>
      <c r="AX94" s="73">
        <f>ROUND(BB94*L32,2)</f>
        <v>0</v>
      </c>
      <c r="AY94" s="73">
        <f>ROUND(BC94*L33,2)</f>
        <v>0</v>
      </c>
      <c r="AZ94" s="73">
        <f>ROUND(AZ95,2)</f>
        <v>266419.12</v>
      </c>
      <c r="BA94" s="73">
        <f>ROUND(BA95,2)</f>
        <v>0</v>
      </c>
      <c r="BB94" s="73">
        <f>ROUND(BB95,2)</f>
        <v>0</v>
      </c>
      <c r="BC94" s="73">
        <f>ROUND(BC95,2)</f>
        <v>0</v>
      </c>
      <c r="BD94" s="75">
        <f>ROUND(BD95,2)</f>
        <v>0</v>
      </c>
      <c r="BS94" s="76" t="s">
        <v>79</v>
      </c>
      <c r="BT94" s="76" t="s">
        <v>80</v>
      </c>
      <c r="BU94" s="77" t="s">
        <v>81</v>
      </c>
      <c r="BV94" s="76" t="s">
        <v>82</v>
      </c>
      <c r="BW94" s="76" t="s">
        <v>4</v>
      </c>
      <c r="BX94" s="76" t="s">
        <v>83</v>
      </c>
      <c r="CL94" s="76" t="s">
        <v>1</v>
      </c>
    </row>
    <row r="95" spans="1:91" s="7" customFormat="1" ht="16.5" customHeight="1">
      <c r="B95" s="78"/>
      <c r="C95" s="79"/>
      <c r="D95" s="337" t="s">
        <v>84</v>
      </c>
      <c r="E95" s="337"/>
      <c r="F95" s="337"/>
      <c r="G95" s="337"/>
      <c r="H95" s="337"/>
      <c r="I95" s="80"/>
      <c r="J95" s="337" t="s">
        <v>85</v>
      </c>
      <c r="K95" s="337"/>
      <c r="L95" s="337"/>
      <c r="M95" s="337"/>
      <c r="N95" s="337"/>
      <c r="O95" s="337"/>
      <c r="P95" s="337"/>
      <c r="Q95" s="337"/>
      <c r="R95" s="337"/>
      <c r="S95" s="337"/>
      <c r="T95" s="337"/>
      <c r="U95" s="337"/>
      <c r="V95" s="337"/>
      <c r="W95" s="337"/>
      <c r="X95" s="337"/>
      <c r="Y95" s="337"/>
      <c r="Z95" s="337"/>
      <c r="AA95" s="337"/>
      <c r="AB95" s="337"/>
      <c r="AC95" s="337"/>
      <c r="AD95" s="337"/>
      <c r="AE95" s="337"/>
      <c r="AF95" s="337"/>
      <c r="AG95" s="360">
        <f>ROUND(AG96+AG97,2)</f>
        <v>266419.12</v>
      </c>
      <c r="AH95" s="361"/>
      <c r="AI95" s="361"/>
      <c r="AJ95" s="361"/>
      <c r="AK95" s="361"/>
      <c r="AL95" s="361"/>
      <c r="AM95" s="361"/>
      <c r="AN95" s="372">
        <f t="shared" si="0"/>
        <v>322367.14</v>
      </c>
      <c r="AO95" s="361"/>
      <c r="AP95" s="361"/>
      <c r="AQ95" s="81" t="s">
        <v>86</v>
      </c>
      <c r="AR95" s="78"/>
      <c r="AS95" s="82">
        <f>ROUND(AS96+AS97,2)</f>
        <v>0</v>
      </c>
      <c r="AT95" s="83">
        <f t="shared" si="1"/>
        <v>55948.02</v>
      </c>
      <c r="AU95" s="84">
        <f>ROUND(AU96+AU97,5)</f>
        <v>0</v>
      </c>
      <c r="AV95" s="83">
        <f>ROUND(AZ95*L32,2)</f>
        <v>55948.02</v>
      </c>
      <c r="AW95" s="83">
        <f>ROUND(BA95*L33,2)</f>
        <v>0</v>
      </c>
      <c r="AX95" s="83">
        <f>ROUND(BB95*L32,2)</f>
        <v>0</v>
      </c>
      <c r="AY95" s="83">
        <f>ROUND(BC95*L33,2)</f>
        <v>0</v>
      </c>
      <c r="AZ95" s="83">
        <f>ROUND(AZ96+AZ97,2)</f>
        <v>266419.12</v>
      </c>
      <c r="BA95" s="83">
        <f>ROUND(BA96+BA97,2)</f>
        <v>0</v>
      </c>
      <c r="BB95" s="83">
        <f>ROUND(BB96+BB97,2)</f>
        <v>0</v>
      </c>
      <c r="BC95" s="83">
        <f>ROUND(BC96+BC97,2)</f>
        <v>0</v>
      </c>
      <c r="BD95" s="85">
        <f>ROUND(BD96+BD97,2)</f>
        <v>0</v>
      </c>
      <c r="BS95" s="86" t="s">
        <v>79</v>
      </c>
      <c r="BT95" s="86" t="s">
        <v>87</v>
      </c>
      <c r="BU95" s="86" t="s">
        <v>81</v>
      </c>
      <c r="BV95" s="86" t="s">
        <v>82</v>
      </c>
      <c r="BW95" s="86" t="s">
        <v>88</v>
      </c>
      <c r="BX95" s="86" t="s">
        <v>4</v>
      </c>
      <c r="CL95" s="86" t="s">
        <v>1</v>
      </c>
      <c r="CM95" s="86" t="s">
        <v>89</v>
      </c>
    </row>
    <row r="96" spans="1:91" s="4" customFormat="1" ht="16.5" customHeight="1">
      <c r="A96" s="87" t="s">
        <v>90</v>
      </c>
      <c r="B96" s="50"/>
      <c r="C96" s="10"/>
      <c r="D96" s="10"/>
      <c r="E96" s="338" t="s">
        <v>91</v>
      </c>
      <c r="F96" s="338"/>
      <c r="G96" s="338"/>
      <c r="H96" s="338"/>
      <c r="I96" s="338"/>
      <c r="J96" s="10"/>
      <c r="K96" s="338" t="s">
        <v>92</v>
      </c>
      <c r="L96" s="338"/>
      <c r="M96" s="338"/>
      <c r="N96" s="338"/>
      <c r="O96" s="338"/>
      <c r="P96" s="338"/>
      <c r="Q96" s="338"/>
      <c r="R96" s="338"/>
      <c r="S96" s="338"/>
      <c r="T96" s="338"/>
      <c r="U96" s="338"/>
      <c r="V96" s="338"/>
      <c r="W96" s="338"/>
      <c r="X96" s="338"/>
      <c r="Y96" s="338"/>
      <c r="Z96" s="338"/>
      <c r="AA96" s="338"/>
      <c r="AB96" s="338"/>
      <c r="AC96" s="338"/>
      <c r="AD96" s="338"/>
      <c r="AE96" s="338"/>
      <c r="AF96" s="338"/>
      <c r="AG96" s="363">
        <f>'MNP - ZL29-zámečnické kon...'!J34</f>
        <v>-551070.65</v>
      </c>
      <c r="AH96" s="363"/>
      <c r="AI96" s="363"/>
      <c r="AJ96" s="363"/>
      <c r="AK96" s="363"/>
      <c r="AL96" s="363"/>
      <c r="AM96" s="363"/>
      <c r="AN96" s="358">
        <f t="shared" si="0"/>
        <v>-666795.49</v>
      </c>
      <c r="AO96" s="359"/>
      <c r="AP96" s="359"/>
      <c r="AQ96" s="88" t="s">
        <v>93</v>
      </c>
      <c r="AR96" s="50"/>
      <c r="AS96" s="89">
        <v>0</v>
      </c>
      <c r="AT96" s="90">
        <f t="shared" si="1"/>
        <v>-115724.84</v>
      </c>
      <c r="AU96" s="91">
        <f>'MNP - ZL29-zámečnické kon...'!P127</f>
        <v>0</v>
      </c>
      <c r="AV96" s="90">
        <f>'MNP - ZL29-zámečnické kon...'!J37</f>
        <v>-115724.84</v>
      </c>
      <c r="AW96" s="90">
        <f>'MNP - ZL29-zámečnické kon...'!J38</f>
        <v>0</v>
      </c>
      <c r="AX96" s="90">
        <f>'MNP - ZL29-zámečnické kon...'!J39</f>
        <v>0</v>
      </c>
      <c r="AY96" s="90">
        <f>'MNP - ZL29-zámečnické kon...'!J40</f>
        <v>0</v>
      </c>
      <c r="AZ96" s="90">
        <f>'MNP - ZL29-zámečnické kon...'!F37</f>
        <v>-551070.65</v>
      </c>
      <c r="BA96" s="90">
        <f>'MNP - ZL29-zámečnické kon...'!F38</f>
        <v>0</v>
      </c>
      <c r="BB96" s="90">
        <f>'MNP - ZL29-zámečnické kon...'!F39</f>
        <v>0</v>
      </c>
      <c r="BC96" s="90">
        <f>'MNP - ZL29-zámečnické kon...'!F40</f>
        <v>0</v>
      </c>
      <c r="BD96" s="92">
        <f>'MNP - ZL29-zámečnické kon...'!F41</f>
        <v>0</v>
      </c>
      <c r="BT96" s="24" t="s">
        <v>89</v>
      </c>
      <c r="BV96" s="24" t="s">
        <v>82</v>
      </c>
      <c r="BW96" s="24" t="s">
        <v>94</v>
      </c>
      <c r="BX96" s="24" t="s">
        <v>88</v>
      </c>
      <c r="CL96" s="24" t="s">
        <v>1</v>
      </c>
    </row>
    <row r="97" spans="1:90" s="4" customFormat="1" ht="16.5" customHeight="1">
      <c r="B97" s="50"/>
      <c r="C97" s="10"/>
      <c r="D97" s="10"/>
      <c r="E97" s="338" t="s">
        <v>95</v>
      </c>
      <c r="F97" s="338"/>
      <c r="G97" s="338"/>
      <c r="H97" s="338"/>
      <c r="I97" s="338"/>
      <c r="J97" s="10"/>
      <c r="K97" s="338" t="s">
        <v>92</v>
      </c>
      <c r="L97" s="338"/>
      <c r="M97" s="338"/>
      <c r="N97" s="338"/>
      <c r="O97" s="338"/>
      <c r="P97" s="338"/>
      <c r="Q97" s="338"/>
      <c r="R97" s="338"/>
      <c r="S97" s="338"/>
      <c r="T97" s="338"/>
      <c r="U97" s="338"/>
      <c r="V97" s="338"/>
      <c r="W97" s="338"/>
      <c r="X97" s="338"/>
      <c r="Y97" s="338"/>
      <c r="Z97" s="338"/>
      <c r="AA97" s="338"/>
      <c r="AB97" s="338"/>
      <c r="AC97" s="338"/>
      <c r="AD97" s="338"/>
      <c r="AE97" s="338"/>
      <c r="AF97" s="338"/>
      <c r="AG97" s="363">
        <f>ROUND(SUM(AG98:AG107),2)</f>
        <v>817489.77</v>
      </c>
      <c r="AH97" s="363"/>
      <c r="AI97" s="363"/>
      <c r="AJ97" s="363"/>
      <c r="AK97" s="363"/>
      <c r="AL97" s="363"/>
      <c r="AM97" s="363"/>
      <c r="AN97" s="358">
        <f t="shared" si="0"/>
        <v>989162.62</v>
      </c>
      <c r="AO97" s="359"/>
      <c r="AP97" s="359"/>
      <c r="AQ97" s="88" t="s">
        <v>93</v>
      </c>
      <c r="AR97" s="50"/>
      <c r="AS97" s="89">
        <f>ROUND(SUM(AS98:AS107),2)</f>
        <v>0</v>
      </c>
      <c r="AT97" s="90">
        <f t="shared" si="1"/>
        <v>171672.85</v>
      </c>
      <c r="AU97" s="91">
        <f>ROUND(SUM(AU98:AU107),5)</f>
        <v>0</v>
      </c>
      <c r="AV97" s="90">
        <f>ROUND(AZ97*L32,2)</f>
        <v>171672.85</v>
      </c>
      <c r="AW97" s="90">
        <f>ROUND(BA97*L33,2)</f>
        <v>0</v>
      </c>
      <c r="AX97" s="90">
        <f>ROUND(BB97*L32,2)</f>
        <v>0</v>
      </c>
      <c r="AY97" s="90">
        <f>ROUND(BC97*L33,2)</f>
        <v>0</v>
      </c>
      <c r="AZ97" s="90">
        <f>ROUND(SUM(AZ98:AZ107),2)</f>
        <v>817489.77</v>
      </c>
      <c r="BA97" s="90">
        <f>ROUND(SUM(BA98:BA107),2)</f>
        <v>0</v>
      </c>
      <c r="BB97" s="90">
        <f>ROUND(SUM(BB98:BB107),2)</f>
        <v>0</v>
      </c>
      <c r="BC97" s="90">
        <f>ROUND(SUM(BC98:BC107),2)</f>
        <v>0</v>
      </c>
      <c r="BD97" s="92">
        <f>ROUND(SUM(BD98:BD107),2)</f>
        <v>0</v>
      </c>
      <c r="BS97" s="24" t="s">
        <v>79</v>
      </c>
      <c r="BT97" s="24" t="s">
        <v>89</v>
      </c>
      <c r="BU97" s="24" t="s">
        <v>81</v>
      </c>
      <c r="BV97" s="24" t="s">
        <v>82</v>
      </c>
      <c r="BW97" s="24" t="s">
        <v>96</v>
      </c>
      <c r="BX97" s="24" t="s">
        <v>88</v>
      </c>
      <c r="CL97" s="24" t="s">
        <v>1</v>
      </c>
    </row>
    <row r="98" spans="1:90" s="4" customFormat="1" ht="16.5" customHeight="1">
      <c r="A98" s="87" t="s">
        <v>90</v>
      </c>
      <c r="B98" s="50"/>
      <c r="C98" s="10"/>
      <c r="D98" s="10"/>
      <c r="E98" s="10"/>
      <c r="F98" s="338" t="s">
        <v>97</v>
      </c>
      <c r="G98" s="338"/>
      <c r="H98" s="338"/>
      <c r="I98" s="338"/>
      <c r="J98" s="338"/>
      <c r="K98" s="10"/>
      <c r="L98" s="338" t="s">
        <v>98</v>
      </c>
      <c r="M98" s="338"/>
      <c r="N98" s="338"/>
      <c r="O98" s="338"/>
      <c r="P98" s="338"/>
      <c r="Q98" s="338"/>
      <c r="R98" s="338"/>
      <c r="S98" s="338"/>
      <c r="T98" s="338"/>
      <c r="U98" s="338"/>
      <c r="V98" s="338"/>
      <c r="W98" s="338"/>
      <c r="X98" s="338"/>
      <c r="Y98" s="338"/>
      <c r="Z98" s="338"/>
      <c r="AA98" s="338"/>
      <c r="AB98" s="338"/>
      <c r="AC98" s="338"/>
      <c r="AD98" s="338"/>
      <c r="AE98" s="338"/>
      <c r="AF98" s="338"/>
      <c r="AG98" s="358">
        <f>'29.1 - Zábradlí Z02'!J36</f>
        <v>62897.54</v>
      </c>
      <c r="AH98" s="359"/>
      <c r="AI98" s="359"/>
      <c r="AJ98" s="359"/>
      <c r="AK98" s="359"/>
      <c r="AL98" s="359"/>
      <c r="AM98" s="359"/>
      <c r="AN98" s="358">
        <f t="shared" si="0"/>
        <v>76106.02</v>
      </c>
      <c r="AO98" s="359"/>
      <c r="AP98" s="359"/>
      <c r="AQ98" s="88" t="s">
        <v>93</v>
      </c>
      <c r="AR98" s="50"/>
      <c r="AS98" s="89">
        <v>0</v>
      </c>
      <c r="AT98" s="90">
        <f t="shared" si="1"/>
        <v>13208.48</v>
      </c>
      <c r="AU98" s="91">
        <f>'29.1 - Zábradlí Z02'!P130</f>
        <v>0</v>
      </c>
      <c r="AV98" s="90">
        <f>'29.1 - Zábradlí Z02'!J39</f>
        <v>13208.48</v>
      </c>
      <c r="AW98" s="90">
        <f>'29.1 - Zábradlí Z02'!J40</f>
        <v>0</v>
      </c>
      <c r="AX98" s="90">
        <f>'29.1 - Zábradlí Z02'!J41</f>
        <v>0</v>
      </c>
      <c r="AY98" s="90">
        <f>'29.1 - Zábradlí Z02'!J42</f>
        <v>0</v>
      </c>
      <c r="AZ98" s="90">
        <f>'29.1 - Zábradlí Z02'!F39</f>
        <v>62897.54</v>
      </c>
      <c r="BA98" s="90">
        <f>'29.1 - Zábradlí Z02'!F40</f>
        <v>0</v>
      </c>
      <c r="BB98" s="90">
        <f>'29.1 - Zábradlí Z02'!F41</f>
        <v>0</v>
      </c>
      <c r="BC98" s="90">
        <f>'29.1 - Zábradlí Z02'!F42</f>
        <v>0</v>
      </c>
      <c r="BD98" s="92">
        <f>'29.1 - Zábradlí Z02'!F43</f>
        <v>0</v>
      </c>
      <c r="BT98" s="24" t="s">
        <v>99</v>
      </c>
      <c r="BV98" s="24" t="s">
        <v>82</v>
      </c>
      <c r="BW98" s="24" t="s">
        <v>100</v>
      </c>
      <c r="BX98" s="24" t="s">
        <v>96</v>
      </c>
      <c r="CL98" s="24" t="s">
        <v>1</v>
      </c>
    </row>
    <row r="99" spans="1:90" s="4" customFormat="1" ht="16.5" customHeight="1">
      <c r="A99" s="87" t="s">
        <v>90</v>
      </c>
      <c r="B99" s="50"/>
      <c r="C99" s="10"/>
      <c r="D99" s="10"/>
      <c r="E99" s="10"/>
      <c r="F99" s="338" t="s">
        <v>101</v>
      </c>
      <c r="G99" s="338"/>
      <c r="H99" s="338"/>
      <c r="I99" s="338"/>
      <c r="J99" s="338"/>
      <c r="K99" s="10"/>
      <c r="L99" s="338" t="s">
        <v>102</v>
      </c>
      <c r="M99" s="338"/>
      <c r="N99" s="338"/>
      <c r="O99" s="338"/>
      <c r="P99" s="338"/>
      <c r="Q99" s="338"/>
      <c r="R99" s="338"/>
      <c r="S99" s="338"/>
      <c r="T99" s="338"/>
      <c r="U99" s="338"/>
      <c r="V99" s="338"/>
      <c r="W99" s="338"/>
      <c r="X99" s="338"/>
      <c r="Y99" s="338"/>
      <c r="Z99" s="338"/>
      <c r="AA99" s="338"/>
      <c r="AB99" s="338"/>
      <c r="AC99" s="338"/>
      <c r="AD99" s="338"/>
      <c r="AE99" s="338"/>
      <c r="AF99" s="338"/>
      <c r="AG99" s="358">
        <f>'29.2 - Zábradlí Z03'!J36</f>
        <v>9422.33</v>
      </c>
      <c r="AH99" s="359"/>
      <c r="AI99" s="359"/>
      <c r="AJ99" s="359"/>
      <c r="AK99" s="359"/>
      <c r="AL99" s="359"/>
      <c r="AM99" s="359"/>
      <c r="AN99" s="358">
        <f t="shared" si="0"/>
        <v>11401.02</v>
      </c>
      <c r="AO99" s="359"/>
      <c r="AP99" s="359"/>
      <c r="AQ99" s="88" t="s">
        <v>93</v>
      </c>
      <c r="AR99" s="50"/>
      <c r="AS99" s="89">
        <v>0</v>
      </c>
      <c r="AT99" s="90">
        <f t="shared" si="1"/>
        <v>1978.69</v>
      </c>
      <c r="AU99" s="91">
        <f>'29.2 - Zábradlí Z03'!P131</f>
        <v>0</v>
      </c>
      <c r="AV99" s="90">
        <f>'29.2 - Zábradlí Z03'!J39</f>
        <v>1978.69</v>
      </c>
      <c r="AW99" s="90">
        <f>'29.2 - Zábradlí Z03'!J40</f>
        <v>0</v>
      </c>
      <c r="AX99" s="90">
        <f>'29.2 - Zábradlí Z03'!J41</f>
        <v>0</v>
      </c>
      <c r="AY99" s="90">
        <f>'29.2 - Zábradlí Z03'!J42</f>
        <v>0</v>
      </c>
      <c r="AZ99" s="90">
        <f>'29.2 - Zábradlí Z03'!F39</f>
        <v>9422.33</v>
      </c>
      <c r="BA99" s="90">
        <f>'29.2 - Zábradlí Z03'!F40</f>
        <v>0</v>
      </c>
      <c r="BB99" s="90">
        <f>'29.2 - Zábradlí Z03'!F41</f>
        <v>0</v>
      </c>
      <c r="BC99" s="90">
        <f>'29.2 - Zábradlí Z03'!F42</f>
        <v>0</v>
      </c>
      <c r="BD99" s="92">
        <f>'29.2 - Zábradlí Z03'!F43</f>
        <v>0</v>
      </c>
      <c r="BT99" s="24" t="s">
        <v>99</v>
      </c>
      <c r="BV99" s="24" t="s">
        <v>82</v>
      </c>
      <c r="BW99" s="24" t="s">
        <v>103</v>
      </c>
      <c r="BX99" s="24" t="s">
        <v>96</v>
      </c>
      <c r="CL99" s="24" t="s">
        <v>1</v>
      </c>
    </row>
    <row r="100" spans="1:90" s="4" customFormat="1" ht="16.5" customHeight="1">
      <c r="A100" s="87" t="s">
        <v>90</v>
      </c>
      <c r="B100" s="50"/>
      <c r="C100" s="10"/>
      <c r="D100" s="10"/>
      <c r="E100" s="10"/>
      <c r="F100" s="338" t="s">
        <v>104</v>
      </c>
      <c r="G100" s="338"/>
      <c r="H100" s="338"/>
      <c r="I100" s="338"/>
      <c r="J100" s="338"/>
      <c r="K100" s="10"/>
      <c r="L100" s="338" t="s">
        <v>105</v>
      </c>
      <c r="M100" s="338"/>
      <c r="N100" s="338"/>
      <c r="O100" s="338"/>
      <c r="P100" s="338"/>
      <c r="Q100" s="338"/>
      <c r="R100" s="338"/>
      <c r="S100" s="338"/>
      <c r="T100" s="338"/>
      <c r="U100" s="338"/>
      <c r="V100" s="338"/>
      <c r="W100" s="338"/>
      <c r="X100" s="338"/>
      <c r="Y100" s="338"/>
      <c r="Z100" s="338"/>
      <c r="AA100" s="338"/>
      <c r="AB100" s="338"/>
      <c r="AC100" s="338"/>
      <c r="AD100" s="338"/>
      <c r="AE100" s="338"/>
      <c r="AF100" s="338"/>
      <c r="AG100" s="358">
        <f>'29.3 - Zábradlí Z04'!J36</f>
        <v>48542.89</v>
      </c>
      <c r="AH100" s="359"/>
      <c r="AI100" s="359"/>
      <c r="AJ100" s="359"/>
      <c r="AK100" s="359"/>
      <c r="AL100" s="359"/>
      <c r="AM100" s="359"/>
      <c r="AN100" s="358">
        <f t="shared" si="0"/>
        <v>58736.9</v>
      </c>
      <c r="AO100" s="359"/>
      <c r="AP100" s="359"/>
      <c r="AQ100" s="88" t="s">
        <v>93</v>
      </c>
      <c r="AR100" s="50"/>
      <c r="AS100" s="89">
        <v>0</v>
      </c>
      <c r="AT100" s="90">
        <f t="shared" si="1"/>
        <v>10194.01</v>
      </c>
      <c r="AU100" s="91">
        <f>'29.3 - Zábradlí Z04'!P131</f>
        <v>0</v>
      </c>
      <c r="AV100" s="90">
        <f>'29.3 - Zábradlí Z04'!J39</f>
        <v>10194.01</v>
      </c>
      <c r="AW100" s="90">
        <f>'29.3 - Zábradlí Z04'!J40</f>
        <v>0</v>
      </c>
      <c r="AX100" s="90">
        <f>'29.3 - Zábradlí Z04'!J41</f>
        <v>0</v>
      </c>
      <c r="AY100" s="90">
        <f>'29.3 - Zábradlí Z04'!J42</f>
        <v>0</v>
      </c>
      <c r="AZ100" s="90">
        <f>'29.3 - Zábradlí Z04'!F39</f>
        <v>48542.89</v>
      </c>
      <c r="BA100" s="90">
        <f>'29.3 - Zábradlí Z04'!F40</f>
        <v>0</v>
      </c>
      <c r="BB100" s="90">
        <f>'29.3 - Zábradlí Z04'!F41</f>
        <v>0</v>
      </c>
      <c r="BC100" s="90">
        <f>'29.3 - Zábradlí Z04'!F42</f>
        <v>0</v>
      </c>
      <c r="BD100" s="92">
        <f>'29.3 - Zábradlí Z04'!F43</f>
        <v>0</v>
      </c>
      <c r="BT100" s="24" t="s">
        <v>99</v>
      </c>
      <c r="BV100" s="24" t="s">
        <v>82</v>
      </c>
      <c r="BW100" s="24" t="s">
        <v>106</v>
      </c>
      <c r="BX100" s="24" t="s">
        <v>96</v>
      </c>
      <c r="CL100" s="24" t="s">
        <v>1</v>
      </c>
    </row>
    <row r="101" spans="1:90" s="4" customFormat="1" ht="16.5" customHeight="1">
      <c r="A101" s="87" t="s">
        <v>90</v>
      </c>
      <c r="B101" s="50"/>
      <c r="C101" s="10"/>
      <c r="D101" s="10"/>
      <c r="E101" s="10"/>
      <c r="F101" s="338" t="s">
        <v>107</v>
      </c>
      <c r="G101" s="338"/>
      <c r="H101" s="338"/>
      <c r="I101" s="338"/>
      <c r="J101" s="338"/>
      <c r="K101" s="10"/>
      <c r="L101" s="338" t="s">
        <v>108</v>
      </c>
      <c r="M101" s="338"/>
      <c r="N101" s="338"/>
      <c r="O101" s="338"/>
      <c r="P101" s="338"/>
      <c r="Q101" s="338"/>
      <c r="R101" s="338"/>
      <c r="S101" s="338"/>
      <c r="T101" s="338"/>
      <c r="U101" s="338"/>
      <c r="V101" s="338"/>
      <c r="W101" s="338"/>
      <c r="X101" s="338"/>
      <c r="Y101" s="338"/>
      <c r="Z101" s="338"/>
      <c r="AA101" s="338"/>
      <c r="AB101" s="338"/>
      <c r="AC101" s="338"/>
      <c r="AD101" s="338"/>
      <c r="AE101" s="338"/>
      <c r="AF101" s="338"/>
      <c r="AG101" s="358">
        <f>'29.4 - Zábradlí Z05'!J36</f>
        <v>228129.2</v>
      </c>
      <c r="AH101" s="359"/>
      <c r="AI101" s="359"/>
      <c r="AJ101" s="359"/>
      <c r="AK101" s="359"/>
      <c r="AL101" s="359"/>
      <c r="AM101" s="359"/>
      <c r="AN101" s="358">
        <f t="shared" si="0"/>
        <v>276036.33</v>
      </c>
      <c r="AO101" s="359"/>
      <c r="AP101" s="359"/>
      <c r="AQ101" s="88" t="s">
        <v>93</v>
      </c>
      <c r="AR101" s="50"/>
      <c r="AS101" s="89">
        <v>0</v>
      </c>
      <c r="AT101" s="90">
        <f t="shared" si="1"/>
        <v>47907.13</v>
      </c>
      <c r="AU101" s="91">
        <f>'29.4 - Zábradlí Z05'!P130</f>
        <v>0</v>
      </c>
      <c r="AV101" s="90">
        <f>'29.4 - Zábradlí Z05'!J39</f>
        <v>47907.13</v>
      </c>
      <c r="AW101" s="90">
        <f>'29.4 - Zábradlí Z05'!J40</f>
        <v>0</v>
      </c>
      <c r="AX101" s="90">
        <f>'29.4 - Zábradlí Z05'!J41</f>
        <v>0</v>
      </c>
      <c r="AY101" s="90">
        <f>'29.4 - Zábradlí Z05'!J42</f>
        <v>0</v>
      </c>
      <c r="AZ101" s="90">
        <f>'29.4 - Zábradlí Z05'!F39</f>
        <v>228129.2</v>
      </c>
      <c r="BA101" s="90">
        <f>'29.4 - Zábradlí Z05'!F40</f>
        <v>0</v>
      </c>
      <c r="BB101" s="90">
        <f>'29.4 - Zábradlí Z05'!F41</f>
        <v>0</v>
      </c>
      <c r="BC101" s="90">
        <f>'29.4 - Zábradlí Z05'!F42</f>
        <v>0</v>
      </c>
      <c r="BD101" s="92">
        <f>'29.4 - Zábradlí Z05'!F43</f>
        <v>0</v>
      </c>
      <c r="BT101" s="24" t="s">
        <v>99</v>
      </c>
      <c r="BV101" s="24" t="s">
        <v>82</v>
      </c>
      <c r="BW101" s="24" t="s">
        <v>109</v>
      </c>
      <c r="BX101" s="24" t="s">
        <v>96</v>
      </c>
      <c r="CL101" s="24" t="s">
        <v>1</v>
      </c>
    </row>
    <row r="102" spans="1:90" s="4" customFormat="1" ht="16.5" customHeight="1">
      <c r="A102" s="87" t="s">
        <v>90</v>
      </c>
      <c r="B102" s="50"/>
      <c r="C102" s="10"/>
      <c r="D102" s="10"/>
      <c r="E102" s="10"/>
      <c r="F102" s="338" t="s">
        <v>110</v>
      </c>
      <c r="G102" s="338"/>
      <c r="H102" s="338"/>
      <c r="I102" s="338"/>
      <c r="J102" s="338"/>
      <c r="K102" s="10"/>
      <c r="L102" s="338" t="s">
        <v>111</v>
      </c>
      <c r="M102" s="338"/>
      <c r="N102" s="338"/>
      <c r="O102" s="338"/>
      <c r="P102" s="338"/>
      <c r="Q102" s="338"/>
      <c r="R102" s="338"/>
      <c r="S102" s="338"/>
      <c r="T102" s="338"/>
      <c r="U102" s="338"/>
      <c r="V102" s="338"/>
      <c r="W102" s="338"/>
      <c r="X102" s="338"/>
      <c r="Y102" s="338"/>
      <c r="Z102" s="338"/>
      <c r="AA102" s="338"/>
      <c r="AB102" s="338"/>
      <c r="AC102" s="338"/>
      <c r="AD102" s="338"/>
      <c r="AE102" s="338"/>
      <c r="AF102" s="338"/>
      <c r="AG102" s="358">
        <f>'29.5 - Zábradlí Z06'!J36</f>
        <v>10460.58</v>
      </c>
      <c r="AH102" s="359"/>
      <c r="AI102" s="359"/>
      <c r="AJ102" s="359"/>
      <c r="AK102" s="359"/>
      <c r="AL102" s="359"/>
      <c r="AM102" s="359"/>
      <c r="AN102" s="358">
        <f t="shared" si="0"/>
        <v>12657.3</v>
      </c>
      <c r="AO102" s="359"/>
      <c r="AP102" s="359"/>
      <c r="AQ102" s="88" t="s">
        <v>93</v>
      </c>
      <c r="AR102" s="50"/>
      <c r="AS102" s="89">
        <v>0</v>
      </c>
      <c r="AT102" s="90">
        <f t="shared" si="1"/>
        <v>2196.7199999999998</v>
      </c>
      <c r="AU102" s="91">
        <f>'29.5 - Zábradlí Z06'!P131</f>
        <v>0</v>
      </c>
      <c r="AV102" s="90">
        <f>'29.5 - Zábradlí Z06'!J39</f>
        <v>2196.7199999999998</v>
      </c>
      <c r="AW102" s="90">
        <f>'29.5 - Zábradlí Z06'!J40</f>
        <v>0</v>
      </c>
      <c r="AX102" s="90">
        <f>'29.5 - Zábradlí Z06'!J41</f>
        <v>0</v>
      </c>
      <c r="AY102" s="90">
        <f>'29.5 - Zábradlí Z06'!J42</f>
        <v>0</v>
      </c>
      <c r="AZ102" s="90">
        <f>'29.5 - Zábradlí Z06'!F39</f>
        <v>10460.58</v>
      </c>
      <c r="BA102" s="90">
        <f>'29.5 - Zábradlí Z06'!F40</f>
        <v>0</v>
      </c>
      <c r="BB102" s="90">
        <f>'29.5 - Zábradlí Z06'!F41</f>
        <v>0</v>
      </c>
      <c r="BC102" s="90">
        <f>'29.5 - Zábradlí Z06'!F42</f>
        <v>0</v>
      </c>
      <c r="BD102" s="92">
        <f>'29.5 - Zábradlí Z06'!F43</f>
        <v>0</v>
      </c>
      <c r="BT102" s="24" t="s">
        <v>99</v>
      </c>
      <c r="BV102" s="24" t="s">
        <v>82</v>
      </c>
      <c r="BW102" s="24" t="s">
        <v>112</v>
      </c>
      <c r="BX102" s="24" t="s">
        <v>96</v>
      </c>
      <c r="CL102" s="24" t="s">
        <v>1</v>
      </c>
    </row>
    <row r="103" spans="1:90" s="4" customFormat="1" ht="16.5" customHeight="1">
      <c r="A103" s="87" t="s">
        <v>90</v>
      </c>
      <c r="B103" s="50"/>
      <c r="C103" s="10"/>
      <c r="D103" s="10"/>
      <c r="E103" s="10"/>
      <c r="F103" s="338" t="s">
        <v>113</v>
      </c>
      <c r="G103" s="338"/>
      <c r="H103" s="338"/>
      <c r="I103" s="338"/>
      <c r="J103" s="338"/>
      <c r="K103" s="10"/>
      <c r="L103" s="338" t="s">
        <v>114</v>
      </c>
      <c r="M103" s="338"/>
      <c r="N103" s="338"/>
      <c r="O103" s="338"/>
      <c r="P103" s="338"/>
      <c r="Q103" s="338"/>
      <c r="R103" s="338"/>
      <c r="S103" s="338"/>
      <c r="T103" s="338"/>
      <c r="U103" s="338"/>
      <c r="V103" s="338"/>
      <c r="W103" s="338"/>
      <c r="X103" s="338"/>
      <c r="Y103" s="338"/>
      <c r="Z103" s="338"/>
      <c r="AA103" s="338"/>
      <c r="AB103" s="338"/>
      <c r="AC103" s="338"/>
      <c r="AD103" s="338"/>
      <c r="AE103" s="338"/>
      <c r="AF103" s="338"/>
      <c r="AG103" s="358">
        <f>'29.6 - Zábradlí Z07'!J36</f>
        <v>240840.79</v>
      </c>
      <c r="AH103" s="359"/>
      <c r="AI103" s="359"/>
      <c r="AJ103" s="359"/>
      <c r="AK103" s="359"/>
      <c r="AL103" s="359"/>
      <c r="AM103" s="359"/>
      <c r="AN103" s="358">
        <f t="shared" si="0"/>
        <v>291417.36</v>
      </c>
      <c r="AO103" s="359"/>
      <c r="AP103" s="359"/>
      <c r="AQ103" s="88" t="s">
        <v>93</v>
      </c>
      <c r="AR103" s="50"/>
      <c r="AS103" s="89">
        <v>0</v>
      </c>
      <c r="AT103" s="90">
        <f t="shared" si="1"/>
        <v>50576.57</v>
      </c>
      <c r="AU103" s="91">
        <f>'29.6 - Zábradlí Z07'!P130</f>
        <v>0</v>
      </c>
      <c r="AV103" s="90">
        <f>'29.6 - Zábradlí Z07'!J39</f>
        <v>50576.57</v>
      </c>
      <c r="AW103" s="90">
        <f>'29.6 - Zábradlí Z07'!J40</f>
        <v>0</v>
      </c>
      <c r="AX103" s="90">
        <f>'29.6 - Zábradlí Z07'!J41</f>
        <v>0</v>
      </c>
      <c r="AY103" s="90">
        <f>'29.6 - Zábradlí Z07'!J42</f>
        <v>0</v>
      </c>
      <c r="AZ103" s="90">
        <f>'29.6 - Zábradlí Z07'!F39</f>
        <v>240840.79</v>
      </c>
      <c r="BA103" s="90">
        <f>'29.6 - Zábradlí Z07'!F40</f>
        <v>0</v>
      </c>
      <c r="BB103" s="90">
        <f>'29.6 - Zábradlí Z07'!F41</f>
        <v>0</v>
      </c>
      <c r="BC103" s="90">
        <f>'29.6 - Zábradlí Z07'!F42</f>
        <v>0</v>
      </c>
      <c r="BD103" s="92">
        <f>'29.6 - Zábradlí Z07'!F43</f>
        <v>0</v>
      </c>
      <c r="BT103" s="24" t="s">
        <v>99</v>
      </c>
      <c r="BV103" s="24" t="s">
        <v>82</v>
      </c>
      <c r="BW103" s="24" t="s">
        <v>115</v>
      </c>
      <c r="BX103" s="24" t="s">
        <v>96</v>
      </c>
      <c r="CL103" s="24" t="s">
        <v>1</v>
      </c>
    </row>
    <row r="104" spans="1:90" s="4" customFormat="1" ht="16.5" customHeight="1">
      <c r="A104" s="87" t="s">
        <v>90</v>
      </c>
      <c r="B104" s="50"/>
      <c r="C104" s="10"/>
      <c r="D104" s="10"/>
      <c r="E104" s="10"/>
      <c r="F104" s="338" t="s">
        <v>116</v>
      </c>
      <c r="G104" s="338"/>
      <c r="H104" s="338"/>
      <c r="I104" s="338"/>
      <c r="J104" s="338"/>
      <c r="K104" s="10"/>
      <c r="L104" s="338" t="s">
        <v>117</v>
      </c>
      <c r="M104" s="338"/>
      <c r="N104" s="338"/>
      <c r="O104" s="338"/>
      <c r="P104" s="338"/>
      <c r="Q104" s="338"/>
      <c r="R104" s="338"/>
      <c r="S104" s="338"/>
      <c r="T104" s="338"/>
      <c r="U104" s="338"/>
      <c r="V104" s="338"/>
      <c r="W104" s="338"/>
      <c r="X104" s="338"/>
      <c r="Y104" s="338"/>
      <c r="Z104" s="338"/>
      <c r="AA104" s="338"/>
      <c r="AB104" s="338"/>
      <c r="AC104" s="338"/>
      <c r="AD104" s="338"/>
      <c r="AE104" s="338"/>
      <c r="AF104" s="338"/>
      <c r="AG104" s="358">
        <f>'29.7 - Zábradlí Z09'!J36</f>
        <v>28148.67</v>
      </c>
      <c r="AH104" s="359"/>
      <c r="AI104" s="359"/>
      <c r="AJ104" s="359"/>
      <c r="AK104" s="359"/>
      <c r="AL104" s="359"/>
      <c r="AM104" s="359"/>
      <c r="AN104" s="358">
        <f t="shared" si="0"/>
        <v>34059.89</v>
      </c>
      <c r="AO104" s="359"/>
      <c r="AP104" s="359"/>
      <c r="AQ104" s="88" t="s">
        <v>93</v>
      </c>
      <c r="AR104" s="50"/>
      <c r="AS104" s="89">
        <v>0</v>
      </c>
      <c r="AT104" s="90">
        <f t="shared" si="1"/>
        <v>5911.22</v>
      </c>
      <c r="AU104" s="91">
        <f>'29.7 - Zábradlí Z09'!P130</f>
        <v>0</v>
      </c>
      <c r="AV104" s="90">
        <f>'29.7 - Zábradlí Z09'!J39</f>
        <v>5911.22</v>
      </c>
      <c r="AW104" s="90">
        <f>'29.7 - Zábradlí Z09'!J40</f>
        <v>0</v>
      </c>
      <c r="AX104" s="90">
        <f>'29.7 - Zábradlí Z09'!J41</f>
        <v>0</v>
      </c>
      <c r="AY104" s="90">
        <f>'29.7 - Zábradlí Z09'!J42</f>
        <v>0</v>
      </c>
      <c r="AZ104" s="90">
        <f>'29.7 - Zábradlí Z09'!F39</f>
        <v>28148.67</v>
      </c>
      <c r="BA104" s="90">
        <f>'29.7 - Zábradlí Z09'!F40</f>
        <v>0</v>
      </c>
      <c r="BB104" s="90">
        <f>'29.7 - Zábradlí Z09'!F41</f>
        <v>0</v>
      </c>
      <c r="BC104" s="90">
        <f>'29.7 - Zábradlí Z09'!F42</f>
        <v>0</v>
      </c>
      <c r="BD104" s="92">
        <f>'29.7 - Zábradlí Z09'!F43</f>
        <v>0</v>
      </c>
      <c r="BT104" s="24" t="s">
        <v>99</v>
      </c>
      <c r="BV104" s="24" t="s">
        <v>82</v>
      </c>
      <c r="BW104" s="24" t="s">
        <v>118</v>
      </c>
      <c r="BX104" s="24" t="s">
        <v>96</v>
      </c>
      <c r="CL104" s="24" t="s">
        <v>1</v>
      </c>
    </row>
    <row r="105" spans="1:90" s="4" customFormat="1" ht="16.5" customHeight="1">
      <c r="A105" s="87" t="s">
        <v>90</v>
      </c>
      <c r="B105" s="50"/>
      <c r="C105" s="10"/>
      <c r="D105" s="10"/>
      <c r="E105" s="10"/>
      <c r="F105" s="338" t="s">
        <v>119</v>
      </c>
      <c r="G105" s="338"/>
      <c r="H105" s="338"/>
      <c r="I105" s="338"/>
      <c r="J105" s="338"/>
      <c r="K105" s="10"/>
      <c r="L105" s="338" t="s">
        <v>120</v>
      </c>
      <c r="M105" s="338"/>
      <c r="N105" s="338"/>
      <c r="O105" s="338"/>
      <c r="P105" s="338"/>
      <c r="Q105" s="338"/>
      <c r="R105" s="338"/>
      <c r="S105" s="338"/>
      <c r="T105" s="338"/>
      <c r="U105" s="338"/>
      <c r="V105" s="338"/>
      <c r="W105" s="338"/>
      <c r="X105" s="338"/>
      <c r="Y105" s="338"/>
      <c r="Z105" s="338"/>
      <c r="AA105" s="338"/>
      <c r="AB105" s="338"/>
      <c r="AC105" s="338"/>
      <c r="AD105" s="338"/>
      <c r="AE105" s="338"/>
      <c r="AF105" s="338"/>
      <c r="AG105" s="358">
        <f>'29.8 - Zábradlí Z16'!J36</f>
        <v>62276.53</v>
      </c>
      <c r="AH105" s="359"/>
      <c r="AI105" s="359"/>
      <c r="AJ105" s="359"/>
      <c r="AK105" s="359"/>
      <c r="AL105" s="359"/>
      <c r="AM105" s="359"/>
      <c r="AN105" s="358">
        <f t="shared" si="0"/>
        <v>75354.600000000006</v>
      </c>
      <c r="AO105" s="359"/>
      <c r="AP105" s="359"/>
      <c r="AQ105" s="88" t="s">
        <v>93</v>
      </c>
      <c r="AR105" s="50"/>
      <c r="AS105" s="89">
        <v>0</v>
      </c>
      <c r="AT105" s="90">
        <f t="shared" si="1"/>
        <v>13078.07</v>
      </c>
      <c r="AU105" s="91">
        <f>'29.8 - Zábradlí Z16'!P130</f>
        <v>0</v>
      </c>
      <c r="AV105" s="90">
        <f>'29.8 - Zábradlí Z16'!J39</f>
        <v>13078.07</v>
      </c>
      <c r="AW105" s="90">
        <f>'29.8 - Zábradlí Z16'!J40</f>
        <v>0</v>
      </c>
      <c r="AX105" s="90">
        <f>'29.8 - Zábradlí Z16'!J41</f>
        <v>0</v>
      </c>
      <c r="AY105" s="90">
        <f>'29.8 - Zábradlí Z16'!J42</f>
        <v>0</v>
      </c>
      <c r="AZ105" s="90">
        <f>'29.8 - Zábradlí Z16'!F39</f>
        <v>62276.53</v>
      </c>
      <c r="BA105" s="90">
        <f>'29.8 - Zábradlí Z16'!F40</f>
        <v>0</v>
      </c>
      <c r="BB105" s="90">
        <f>'29.8 - Zábradlí Z16'!F41</f>
        <v>0</v>
      </c>
      <c r="BC105" s="90">
        <f>'29.8 - Zábradlí Z16'!F42</f>
        <v>0</v>
      </c>
      <c r="BD105" s="92">
        <f>'29.8 - Zábradlí Z16'!F43</f>
        <v>0</v>
      </c>
      <c r="BT105" s="24" t="s">
        <v>99</v>
      </c>
      <c r="BV105" s="24" t="s">
        <v>82</v>
      </c>
      <c r="BW105" s="24" t="s">
        <v>121</v>
      </c>
      <c r="BX105" s="24" t="s">
        <v>96</v>
      </c>
      <c r="CL105" s="24" t="s">
        <v>1</v>
      </c>
    </row>
    <row r="106" spans="1:90" s="4" customFormat="1" ht="23.25" customHeight="1">
      <c r="A106" s="87" t="s">
        <v>90</v>
      </c>
      <c r="B106" s="50"/>
      <c r="C106" s="10"/>
      <c r="D106" s="10"/>
      <c r="E106" s="10"/>
      <c r="F106" s="338" t="s">
        <v>122</v>
      </c>
      <c r="G106" s="338"/>
      <c r="H106" s="338"/>
      <c r="I106" s="338"/>
      <c r="J106" s="338"/>
      <c r="K106" s="10"/>
      <c r="L106" s="338" t="s">
        <v>123</v>
      </c>
      <c r="M106" s="338"/>
      <c r="N106" s="338"/>
      <c r="O106" s="338"/>
      <c r="P106" s="338"/>
      <c r="Q106" s="338"/>
      <c r="R106" s="338"/>
      <c r="S106" s="338"/>
      <c r="T106" s="338"/>
      <c r="U106" s="338"/>
      <c r="V106" s="338"/>
      <c r="W106" s="338"/>
      <c r="X106" s="338"/>
      <c r="Y106" s="338"/>
      <c r="Z106" s="338"/>
      <c r="AA106" s="338"/>
      <c r="AB106" s="338"/>
      <c r="AC106" s="338"/>
      <c r="AD106" s="338"/>
      <c r="AE106" s="338"/>
      <c r="AF106" s="338"/>
      <c r="AG106" s="358">
        <f>'29.9 - Zábradlí Z0X1 - st...'!J36</f>
        <v>102385.16</v>
      </c>
      <c r="AH106" s="359"/>
      <c r="AI106" s="359"/>
      <c r="AJ106" s="359"/>
      <c r="AK106" s="359"/>
      <c r="AL106" s="359"/>
      <c r="AM106" s="359"/>
      <c r="AN106" s="358">
        <f t="shared" si="0"/>
        <v>123886.04000000001</v>
      </c>
      <c r="AO106" s="359"/>
      <c r="AP106" s="359"/>
      <c r="AQ106" s="88" t="s">
        <v>93</v>
      </c>
      <c r="AR106" s="50"/>
      <c r="AS106" s="89">
        <v>0</v>
      </c>
      <c r="AT106" s="90">
        <f t="shared" si="1"/>
        <v>21500.880000000001</v>
      </c>
      <c r="AU106" s="91">
        <f>'29.9 - Zábradlí Z0X1 - st...'!P130</f>
        <v>0</v>
      </c>
      <c r="AV106" s="90">
        <f>'29.9 - Zábradlí Z0X1 - st...'!J39</f>
        <v>21500.880000000001</v>
      </c>
      <c r="AW106" s="90">
        <f>'29.9 - Zábradlí Z0X1 - st...'!J40</f>
        <v>0</v>
      </c>
      <c r="AX106" s="90">
        <f>'29.9 - Zábradlí Z0X1 - st...'!J41</f>
        <v>0</v>
      </c>
      <c r="AY106" s="90">
        <f>'29.9 - Zábradlí Z0X1 - st...'!J42</f>
        <v>0</v>
      </c>
      <c r="AZ106" s="90">
        <f>'29.9 - Zábradlí Z0X1 - st...'!F39</f>
        <v>102385.16</v>
      </c>
      <c r="BA106" s="90">
        <f>'29.9 - Zábradlí Z0X1 - st...'!F40</f>
        <v>0</v>
      </c>
      <c r="BB106" s="90">
        <f>'29.9 - Zábradlí Z0X1 - st...'!F41</f>
        <v>0</v>
      </c>
      <c r="BC106" s="90">
        <f>'29.9 - Zábradlí Z0X1 - st...'!F42</f>
        <v>0</v>
      </c>
      <c r="BD106" s="92">
        <f>'29.9 - Zábradlí Z0X1 - st...'!F43</f>
        <v>0</v>
      </c>
      <c r="BT106" s="24" t="s">
        <v>99</v>
      </c>
      <c r="BV106" s="24" t="s">
        <v>82</v>
      </c>
      <c r="BW106" s="24" t="s">
        <v>124</v>
      </c>
      <c r="BX106" s="24" t="s">
        <v>96</v>
      </c>
      <c r="CL106" s="24" t="s">
        <v>1</v>
      </c>
    </row>
    <row r="107" spans="1:90" s="4" customFormat="1" ht="16.5" customHeight="1">
      <c r="A107" s="87" t="s">
        <v>90</v>
      </c>
      <c r="B107" s="50"/>
      <c r="C107" s="10"/>
      <c r="D107" s="10"/>
      <c r="E107" s="10"/>
      <c r="F107" s="338" t="s">
        <v>125</v>
      </c>
      <c r="G107" s="338"/>
      <c r="H107" s="338"/>
      <c r="I107" s="338"/>
      <c r="J107" s="338"/>
      <c r="K107" s="10"/>
      <c r="L107" s="338" t="s">
        <v>126</v>
      </c>
      <c r="M107" s="338"/>
      <c r="N107" s="338"/>
      <c r="O107" s="338"/>
      <c r="P107" s="338"/>
      <c r="Q107" s="338"/>
      <c r="R107" s="338"/>
      <c r="S107" s="338"/>
      <c r="T107" s="338"/>
      <c r="U107" s="338"/>
      <c r="V107" s="338"/>
      <c r="W107" s="338"/>
      <c r="X107" s="338"/>
      <c r="Y107" s="338"/>
      <c r="Z107" s="338"/>
      <c r="AA107" s="338"/>
      <c r="AB107" s="338"/>
      <c r="AC107" s="338"/>
      <c r="AD107" s="338"/>
      <c r="AE107" s="338"/>
      <c r="AF107" s="338"/>
      <c r="AG107" s="358">
        <f>'29.10 - Zábradlí Z0X2-dop...'!J36</f>
        <v>24386.080000000002</v>
      </c>
      <c r="AH107" s="359"/>
      <c r="AI107" s="359"/>
      <c r="AJ107" s="359"/>
      <c r="AK107" s="359"/>
      <c r="AL107" s="359"/>
      <c r="AM107" s="359"/>
      <c r="AN107" s="358">
        <f t="shared" si="0"/>
        <v>29507.160000000003</v>
      </c>
      <c r="AO107" s="359"/>
      <c r="AP107" s="359"/>
      <c r="AQ107" s="88" t="s">
        <v>93</v>
      </c>
      <c r="AR107" s="50"/>
      <c r="AS107" s="93">
        <v>0</v>
      </c>
      <c r="AT107" s="94">
        <f t="shared" si="1"/>
        <v>5121.08</v>
      </c>
      <c r="AU107" s="95">
        <f>'29.10 - Zábradlí Z0X2-dop...'!P134</f>
        <v>0</v>
      </c>
      <c r="AV107" s="94">
        <f>'29.10 - Zábradlí Z0X2-dop...'!J39</f>
        <v>5121.08</v>
      </c>
      <c r="AW107" s="94">
        <f>'29.10 - Zábradlí Z0X2-dop...'!J40</f>
        <v>0</v>
      </c>
      <c r="AX107" s="94">
        <f>'29.10 - Zábradlí Z0X2-dop...'!J41</f>
        <v>0</v>
      </c>
      <c r="AY107" s="94">
        <f>'29.10 - Zábradlí Z0X2-dop...'!J42</f>
        <v>0</v>
      </c>
      <c r="AZ107" s="94">
        <f>'29.10 - Zábradlí Z0X2-dop...'!F39</f>
        <v>24386.080000000002</v>
      </c>
      <c r="BA107" s="94">
        <f>'29.10 - Zábradlí Z0X2-dop...'!F40</f>
        <v>0</v>
      </c>
      <c r="BB107" s="94">
        <f>'29.10 - Zábradlí Z0X2-dop...'!F41</f>
        <v>0</v>
      </c>
      <c r="BC107" s="94">
        <f>'29.10 - Zábradlí Z0X2-dop...'!F42</f>
        <v>0</v>
      </c>
      <c r="BD107" s="96">
        <f>'29.10 - Zábradlí Z0X2-dop...'!F43</f>
        <v>0</v>
      </c>
      <c r="BT107" s="24" t="s">
        <v>99</v>
      </c>
      <c r="BV107" s="24" t="s">
        <v>82</v>
      </c>
      <c r="BW107" s="24" t="s">
        <v>127</v>
      </c>
      <c r="BX107" s="24" t="s">
        <v>96</v>
      </c>
      <c r="CL107" s="24" t="s">
        <v>1</v>
      </c>
    </row>
    <row r="108" spans="1:90">
      <c r="B108" s="20"/>
      <c r="AR108" s="20"/>
    </row>
    <row r="109" spans="1:90" s="2" customFormat="1" ht="30" customHeight="1">
      <c r="A109" s="31"/>
      <c r="B109" s="32"/>
      <c r="C109" s="68" t="s">
        <v>128</v>
      </c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75">
        <v>0</v>
      </c>
      <c r="AH109" s="375"/>
      <c r="AI109" s="375"/>
      <c r="AJ109" s="375"/>
      <c r="AK109" s="375"/>
      <c r="AL109" s="375"/>
      <c r="AM109" s="375"/>
      <c r="AN109" s="375">
        <v>0</v>
      </c>
      <c r="AO109" s="375"/>
      <c r="AP109" s="375"/>
      <c r="AQ109" s="97"/>
      <c r="AR109" s="32"/>
      <c r="AS109" s="61" t="s">
        <v>129</v>
      </c>
      <c r="AT109" s="62" t="s">
        <v>130</v>
      </c>
      <c r="AU109" s="62" t="s">
        <v>44</v>
      </c>
      <c r="AV109" s="63" t="s">
        <v>67</v>
      </c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90" s="2" customFormat="1" ht="10.9" customHeight="1">
      <c r="A110" s="31"/>
      <c r="B110" s="32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2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90" s="2" customFormat="1" ht="30" customHeight="1">
      <c r="A111" s="31"/>
      <c r="B111" s="32"/>
      <c r="C111" s="98" t="s">
        <v>131</v>
      </c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  <c r="AA111" s="99"/>
      <c r="AB111" s="99"/>
      <c r="AC111" s="99"/>
      <c r="AD111" s="99"/>
      <c r="AE111" s="99"/>
      <c r="AF111" s="99"/>
      <c r="AG111" s="373">
        <f>ROUND(AG94 + AG109, 2)</f>
        <v>266419.12</v>
      </c>
      <c r="AH111" s="373"/>
      <c r="AI111" s="373"/>
      <c r="AJ111" s="373"/>
      <c r="AK111" s="373"/>
      <c r="AL111" s="373"/>
      <c r="AM111" s="373"/>
      <c r="AN111" s="373">
        <f>ROUND(AN94 + AN109, 2)</f>
        <v>322367.14</v>
      </c>
      <c r="AO111" s="373"/>
      <c r="AP111" s="373"/>
      <c r="AQ111" s="99"/>
      <c r="AR111" s="32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90" s="2" customFormat="1" ht="6.95" customHeight="1">
      <c r="A112" s="31"/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32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</sheetData>
  <mergeCells count="94">
    <mergeCell ref="AG111:AM111"/>
    <mergeCell ref="AN111:AP111"/>
    <mergeCell ref="AN107:AP107"/>
    <mergeCell ref="AG107:AM107"/>
    <mergeCell ref="AG94:AM94"/>
    <mergeCell ref="AN94:AP94"/>
    <mergeCell ref="AG109:AM109"/>
    <mergeCell ref="AN109:AP109"/>
    <mergeCell ref="AN104:AP104"/>
    <mergeCell ref="AS89:AT91"/>
    <mergeCell ref="AN105:AP105"/>
    <mergeCell ref="AG105:AM105"/>
    <mergeCell ref="AN106:AP106"/>
    <mergeCell ref="AG106:AM106"/>
    <mergeCell ref="AN103:AP103"/>
    <mergeCell ref="AN99:AP99"/>
    <mergeCell ref="AN92:AP92"/>
    <mergeCell ref="AN102:AP102"/>
    <mergeCell ref="AN101:AP101"/>
    <mergeCell ref="AN97:AP97"/>
    <mergeCell ref="AN95:AP95"/>
    <mergeCell ref="AN100:AP100"/>
    <mergeCell ref="AN96:AP96"/>
    <mergeCell ref="AR2:BE2"/>
    <mergeCell ref="AG98:AM98"/>
    <mergeCell ref="AG104:AM104"/>
    <mergeCell ref="AG103:AM103"/>
    <mergeCell ref="AG102:AM102"/>
    <mergeCell ref="AG101:AM101"/>
    <mergeCell ref="AG95:AM95"/>
    <mergeCell ref="AG100:AM100"/>
    <mergeCell ref="AG92:AM92"/>
    <mergeCell ref="AG99:AM99"/>
    <mergeCell ref="AG97:AM97"/>
    <mergeCell ref="AG96:AM96"/>
    <mergeCell ref="AM87:AN87"/>
    <mergeCell ref="AM89:AP89"/>
    <mergeCell ref="AM90:AP90"/>
    <mergeCell ref="AN98:AP98"/>
    <mergeCell ref="L36:P36"/>
    <mergeCell ref="W36:AE36"/>
    <mergeCell ref="AK36:AO36"/>
    <mergeCell ref="AK38:AO38"/>
    <mergeCell ref="X38:AB38"/>
    <mergeCell ref="W33:AE33"/>
    <mergeCell ref="W34:AE34"/>
    <mergeCell ref="AK34:AO34"/>
    <mergeCell ref="L34:P34"/>
    <mergeCell ref="L35:P35"/>
    <mergeCell ref="W35:AE35"/>
    <mergeCell ref="AK35:AO35"/>
    <mergeCell ref="F107:J107"/>
    <mergeCell ref="L107:AF107"/>
    <mergeCell ref="K5:AJ5"/>
    <mergeCell ref="K6:AJ6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W32:AE32"/>
    <mergeCell ref="L32:P32"/>
    <mergeCell ref="L33:P33"/>
    <mergeCell ref="AK33:AO33"/>
    <mergeCell ref="L104:AF104"/>
    <mergeCell ref="L98:AF98"/>
    <mergeCell ref="F105:J105"/>
    <mergeCell ref="L105:AF105"/>
    <mergeCell ref="F106:J106"/>
    <mergeCell ref="L106:AF106"/>
    <mergeCell ref="F104:J104"/>
    <mergeCell ref="F103:J103"/>
    <mergeCell ref="F98:J98"/>
    <mergeCell ref="F102:J102"/>
    <mergeCell ref="F99:J99"/>
    <mergeCell ref="F101:J101"/>
    <mergeCell ref="L85:AJ85"/>
    <mergeCell ref="L100:AF100"/>
    <mergeCell ref="L101:AF101"/>
    <mergeCell ref="L102:AF102"/>
    <mergeCell ref="L103:AF103"/>
    <mergeCell ref="L99:AF99"/>
    <mergeCell ref="C92:G92"/>
    <mergeCell ref="D95:H95"/>
    <mergeCell ref="E97:I97"/>
    <mergeCell ref="E96:I96"/>
    <mergeCell ref="F100:J100"/>
    <mergeCell ref="I92:AF92"/>
    <mergeCell ref="J95:AF95"/>
    <mergeCell ref="K97:AF97"/>
    <mergeCell ref="K96:AF96"/>
  </mergeCells>
  <hyperlinks>
    <hyperlink ref="A96" location="'MNP - ZL29-zámečnické kon...'!C2" display="/"/>
    <hyperlink ref="A98" location="'29.1 - Zábradlí Z02'!C2" display="/"/>
    <hyperlink ref="A99" location="'29.2 - Zábradlí Z03'!C2" display="/"/>
    <hyperlink ref="A100" location="'29.3 - Zábradlí Z04'!C2" display="/"/>
    <hyperlink ref="A101" location="'29.4 - Zábradlí Z05'!C2" display="/"/>
    <hyperlink ref="A102" location="'29.5 - Zábradlí Z06'!C2" display="/"/>
    <hyperlink ref="A103" location="'29.6 - Zábradlí Z07'!C2" display="/"/>
    <hyperlink ref="A104" location="'29.7 - Zábradlí Z09'!C2" display="/"/>
    <hyperlink ref="A105" location="'29.8 - Zábradlí Z16'!C2" display="/"/>
    <hyperlink ref="A106" location="'29.9 - Zábradlí Z0X1 - st...'!C2" display="/"/>
    <hyperlink ref="A107" location="'29.10 - Zábradlí Z0X2-dop...'!C2" display="/"/>
  </hyperlinks>
  <printOptions horizontalCentered="1"/>
  <pageMargins left="0.39370078740157483" right="0.39370078740157483" top="0.39370078740157483" bottom="0.39370078740157483" header="0" footer="0"/>
  <pageSetup paperSize="9" scale="75" fitToHeight="100" orientation="portrait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49"/>
  <sheetViews>
    <sheetView showGridLines="0" topLeftCell="A122" zoomScaleSheetLayoutView="85" workbookViewId="0">
      <selection activeCell="E140" sqref="E14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01"/>
    </row>
    <row r="2" spans="1:46" s="1" customFormat="1" ht="36.950000000000003" customHeight="1">
      <c r="L2" s="357" t="s">
        <v>5</v>
      </c>
      <c r="M2" s="343"/>
      <c r="N2" s="343"/>
      <c r="O2" s="343"/>
      <c r="P2" s="343"/>
      <c r="Q2" s="343"/>
      <c r="R2" s="343"/>
      <c r="S2" s="343"/>
      <c r="T2" s="343"/>
      <c r="U2" s="343"/>
      <c r="V2" s="343"/>
      <c r="AT2" s="17" t="s">
        <v>94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</row>
    <row r="4" spans="1:46" s="1" customFormat="1" ht="24.95" customHeight="1">
      <c r="B4" s="20"/>
      <c r="D4" s="21" t="s">
        <v>132</v>
      </c>
      <c r="L4" s="20"/>
      <c r="M4" s="102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6" t="s">
        <v>14</v>
      </c>
      <c r="L6" s="20"/>
    </row>
    <row r="7" spans="1:46" s="1" customFormat="1" ht="16.5" customHeight="1">
      <c r="B7" s="20"/>
      <c r="E7" s="377" t="str">
        <f>'Rekapitulace stavby'!K6</f>
        <v>Integrované městské centrum TILIA -Zm.L. -dod.č.6</v>
      </c>
      <c r="F7" s="378"/>
      <c r="G7" s="378"/>
      <c r="H7" s="378"/>
      <c r="L7" s="20"/>
    </row>
    <row r="8" spans="1:46" s="1" customFormat="1" ht="12" customHeight="1">
      <c r="B8" s="20"/>
      <c r="D8" s="26" t="s">
        <v>133</v>
      </c>
      <c r="L8" s="20"/>
    </row>
    <row r="9" spans="1:46" s="2" customFormat="1" ht="16.5" customHeight="1">
      <c r="A9" s="31"/>
      <c r="B9" s="32"/>
      <c r="C9" s="31"/>
      <c r="D9" s="31"/>
      <c r="E9" s="377" t="s">
        <v>134</v>
      </c>
      <c r="F9" s="376"/>
      <c r="G9" s="376"/>
      <c r="H9" s="376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2"/>
      <c r="C10" s="31"/>
      <c r="D10" s="26" t="s">
        <v>135</v>
      </c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6.5" customHeight="1">
      <c r="A11" s="31"/>
      <c r="B11" s="32"/>
      <c r="C11" s="31"/>
      <c r="D11" s="31"/>
      <c r="E11" s="340" t="s">
        <v>136</v>
      </c>
      <c r="F11" s="376"/>
      <c r="G11" s="376"/>
      <c r="H11" s="376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>
      <c r="A12" s="31"/>
      <c r="B12" s="32"/>
      <c r="C12" s="31"/>
      <c r="D12" s="31"/>
      <c r="E12" s="31"/>
      <c r="F12" s="31"/>
      <c r="G12" s="31"/>
      <c r="H12" s="31"/>
      <c r="I12" s="31"/>
      <c r="J12" s="31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2" customHeight="1">
      <c r="A13" s="31"/>
      <c r="B13" s="32"/>
      <c r="C13" s="31"/>
      <c r="D13" s="26" t="s">
        <v>16</v>
      </c>
      <c r="E13" s="31"/>
      <c r="F13" s="24" t="s">
        <v>1</v>
      </c>
      <c r="G13" s="31"/>
      <c r="H13" s="31"/>
      <c r="I13" s="26" t="s">
        <v>17</v>
      </c>
      <c r="J13" s="24" t="s">
        <v>1</v>
      </c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18</v>
      </c>
      <c r="E14" s="31"/>
      <c r="F14" s="24" t="s">
        <v>19</v>
      </c>
      <c r="G14" s="31"/>
      <c r="H14" s="31"/>
      <c r="I14" s="26" t="s">
        <v>20</v>
      </c>
      <c r="J14" s="54">
        <f>'Rekapitulace stavby'!AN8</f>
        <v>45173</v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0.9" customHeight="1">
      <c r="A15" s="31"/>
      <c r="B15" s="32"/>
      <c r="C15" s="31"/>
      <c r="D15" s="31"/>
      <c r="E15" s="31"/>
      <c r="F15" s="31"/>
      <c r="G15" s="31"/>
      <c r="H15" s="31"/>
      <c r="I15" s="31"/>
      <c r="J15" s="31"/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2"/>
      <c r="C16" s="31"/>
      <c r="D16" s="26" t="s">
        <v>21</v>
      </c>
      <c r="E16" s="31"/>
      <c r="F16" s="31"/>
      <c r="G16" s="31"/>
      <c r="H16" s="31"/>
      <c r="I16" s="26" t="s">
        <v>22</v>
      </c>
      <c r="J16" s="24" t="s">
        <v>23</v>
      </c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8" customHeight="1">
      <c r="A17" s="31"/>
      <c r="B17" s="32"/>
      <c r="C17" s="31"/>
      <c r="D17" s="31"/>
      <c r="E17" s="24" t="s">
        <v>24</v>
      </c>
      <c r="F17" s="31"/>
      <c r="G17" s="31"/>
      <c r="H17" s="31"/>
      <c r="I17" s="26" t="s">
        <v>25</v>
      </c>
      <c r="J17" s="24" t="s">
        <v>26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6.95" customHeight="1">
      <c r="A18" s="31"/>
      <c r="B18" s="32"/>
      <c r="C18" s="31"/>
      <c r="D18" s="31"/>
      <c r="E18" s="31"/>
      <c r="F18" s="31"/>
      <c r="G18" s="31"/>
      <c r="H18" s="31"/>
      <c r="I18" s="31"/>
      <c r="J18" s="31"/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2" customHeight="1">
      <c r="A19" s="31"/>
      <c r="B19" s="32"/>
      <c r="C19" s="31"/>
      <c r="D19" s="26" t="s">
        <v>27</v>
      </c>
      <c r="E19" s="31"/>
      <c r="F19" s="31"/>
      <c r="G19" s="31"/>
      <c r="H19" s="31"/>
      <c r="I19" s="26" t="s">
        <v>22</v>
      </c>
      <c r="J19" s="24" t="s">
        <v>28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8" customHeight="1">
      <c r="A20" s="31"/>
      <c r="B20" s="32"/>
      <c r="C20" s="31"/>
      <c r="D20" s="31"/>
      <c r="E20" s="24" t="s">
        <v>29</v>
      </c>
      <c r="F20" s="31"/>
      <c r="G20" s="31"/>
      <c r="H20" s="31"/>
      <c r="I20" s="26" t="s">
        <v>25</v>
      </c>
      <c r="J20" s="24" t="s">
        <v>30</v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6.95" customHeight="1">
      <c r="A21" s="31"/>
      <c r="B21" s="32"/>
      <c r="C21" s="31"/>
      <c r="D21" s="31"/>
      <c r="E21" s="31"/>
      <c r="F21" s="31"/>
      <c r="G21" s="31"/>
      <c r="H21" s="31"/>
      <c r="I21" s="31"/>
      <c r="J21" s="31"/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2" customHeight="1">
      <c r="A22" s="31"/>
      <c r="B22" s="32"/>
      <c r="C22" s="31"/>
      <c r="D22" s="26" t="s">
        <v>31</v>
      </c>
      <c r="E22" s="31"/>
      <c r="F22" s="31"/>
      <c r="G22" s="31"/>
      <c r="H22" s="31"/>
      <c r="I22" s="26" t="s">
        <v>22</v>
      </c>
      <c r="J22" s="24" t="s">
        <v>32</v>
      </c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8" customHeight="1">
      <c r="A23" s="31"/>
      <c r="B23" s="32"/>
      <c r="C23" s="31"/>
      <c r="D23" s="31"/>
      <c r="E23" s="24" t="s">
        <v>33</v>
      </c>
      <c r="F23" s="31"/>
      <c r="G23" s="31"/>
      <c r="H23" s="31"/>
      <c r="I23" s="26" t="s">
        <v>25</v>
      </c>
      <c r="J23" s="24" t="s">
        <v>1</v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6.95" customHeight="1">
      <c r="A24" s="31"/>
      <c r="B24" s="32"/>
      <c r="C24" s="31"/>
      <c r="D24" s="31"/>
      <c r="E24" s="31"/>
      <c r="F24" s="31"/>
      <c r="G24" s="31"/>
      <c r="H24" s="31"/>
      <c r="I24" s="31"/>
      <c r="J24" s="31"/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2" customHeight="1">
      <c r="A25" s="31"/>
      <c r="B25" s="32"/>
      <c r="C25" s="31"/>
      <c r="D25" s="26" t="s">
        <v>35</v>
      </c>
      <c r="E25" s="31"/>
      <c r="F25" s="31"/>
      <c r="G25" s="31"/>
      <c r="H25" s="31"/>
      <c r="I25" s="26" t="s">
        <v>22</v>
      </c>
      <c r="J25" s="24" t="s">
        <v>1</v>
      </c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8" customHeight="1">
      <c r="A26" s="31"/>
      <c r="B26" s="32"/>
      <c r="C26" s="31"/>
      <c r="D26" s="31"/>
      <c r="E26" s="24" t="s">
        <v>36</v>
      </c>
      <c r="F26" s="31"/>
      <c r="G26" s="31"/>
      <c r="H26" s="31"/>
      <c r="I26" s="26" t="s">
        <v>25</v>
      </c>
      <c r="J26" s="24" t="s">
        <v>1</v>
      </c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2" customHeight="1">
      <c r="A28" s="31"/>
      <c r="B28" s="32"/>
      <c r="C28" s="31"/>
      <c r="D28" s="26" t="s">
        <v>37</v>
      </c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8" customFormat="1" ht="16.5" customHeight="1">
      <c r="A29" s="103"/>
      <c r="B29" s="104"/>
      <c r="C29" s="103"/>
      <c r="D29" s="103"/>
      <c r="E29" s="345" t="s">
        <v>1</v>
      </c>
      <c r="F29" s="345"/>
      <c r="G29" s="345"/>
      <c r="H29" s="345"/>
      <c r="I29" s="103"/>
      <c r="J29" s="103"/>
      <c r="K29" s="103"/>
      <c r="L29" s="105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</row>
    <row r="30" spans="1:31" s="2" customFormat="1" ht="6.95" customHeight="1">
      <c r="A30" s="31"/>
      <c r="B30" s="32"/>
      <c r="C30" s="31"/>
      <c r="D30" s="31"/>
      <c r="E30" s="31"/>
      <c r="F30" s="31"/>
      <c r="G30" s="31"/>
      <c r="H30" s="31"/>
      <c r="I30" s="31"/>
      <c r="J30" s="31"/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24" t="s">
        <v>137</v>
      </c>
      <c r="E32" s="31"/>
      <c r="F32" s="31"/>
      <c r="G32" s="31"/>
      <c r="H32" s="31"/>
      <c r="I32" s="31"/>
      <c r="J32" s="30">
        <f>J98</f>
        <v>-551070.65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29" t="s">
        <v>138</v>
      </c>
      <c r="E33" s="31"/>
      <c r="F33" s="31"/>
      <c r="G33" s="31"/>
      <c r="H33" s="31"/>
      <c r="I33" s="31"/>
      <c r="J33" s="30">
        <f>J104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25.35" customHeight="1">
      <c r="A34" s="31"/>
      <c r="B34" s="32"/>
      <c r="C34" s="31"/>
      <c r="D34" s="106" t="s">
        <v>40</v>
      </c>
      <c r="E34" s="31"/>
      <c r="F34" s="31"/>
      <c r="G34" s="31"/>
      <c r="H34" s="31"/>
      <c r="I34" s="31"/>
      <c r="J34" s="70">
        <f>ROUND(J32 + J33, 2)</f>
        <v>-551070.65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6.95" customHeight="1">
      <c r="A35" s="31"/>
      <c r="B35" s="32"/>
      <c r="C35" s="31"/>
      <c r="D35" s="65"/>
      <c r="E35" s="65"/>
      <c r="F35" s="65"/>
      <c r="G35" s="65"/>
      <c r="H35" s="65"/>
      <c r="I35" s="65"/>
      <c r="J35" s="65"/>
      <c r="K35" s="65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1"/>
      <c r="F36" s="35" t="s">
        <v>42</v>
      </c>
      <c r="G36" s="31"/>
      <c r="H36" s="31"/>
      <c r="I36" s="35" t="s">
        <v>41</v>
      </c>
      <c r="J36" s="35" t="s">
        <v>43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customHeight="1">
      <c r="A37" s="31"/>
      <c r="B37" s="32"/>
      <c r="C37" s="31"/>
      <c r="D37" s="107" t="s">
        <v>44</v>
      </c>
      <c r="E37" s="26" t="s">
        <v>45</v>
      </c>
      <c r="F37" s="108">
        <f>ROUND((SUM(BE104:BE105) + SUM(BE127:BE148)),  2)</f>
        <v>-551070.65</v>
      </c>
      <c r="G37" s="31"/>
      <c r="H37" s="31"/>
      <c r="I37" s="109">
        <v>0.21</v>
      </c>
      <c r="J37" s="108">
        <f>ROUND(((SUM(BE104:BE105) + SUM(BE127:BE148))*I37),  2)</f>
        <v>-115724.84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>
      <c r="A38" s="31"/>
      <c r="B38" s="32"/>
      <c r="C38" s="31"/>
      <c r="D38" s="31"/>
      <c r="E38" s="26" t="s">
        <v>46</v>
      </c>
      <c r="F38" s="108">
        <f>ROUND((SUM(BF104:BF105) + SUM(BF127:BF148)),  2)</f>
        <v>0</v>
      </c>
      <c r="G38" s="31"/>
      <c r="H38" s="31"/>
      <c r="I38" s="109">
        <v>0.15</v>
      </c>
      <c r="J38" s="108">
        <f>ROUND(((SUM(BF104:BF105) + SUM(BF127:BF148))*I38),  2)</f>
        <v>0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26" t="s">
        <v>47</v>
      </c>
      <c r="F39" s="108">
        <f>ROUND((SUM(BG104:BG105) + SUM(BG127:BG148)),  2)</f>
        <v>0</v>
      </c>
      <c r="G39" s="31"/>
      <c r="H39" s="31"/>
      <c r="I39" s="109">
        <v>0.21</v>
      </c>
      <c r="J39" s="108">
        <f>0</f>
        <v>0</v>
      </c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hidden="1" customHeight="1">
      <c r="A40" s="31"/>
      <c r="B40" s="32"/>
      <c r="C40" s="31"/>
      <c r="D40" s="31"/>
      <c r="E40" s="26" t="s">
        <v>48</v>
      </c>
      <c r="F40" s="108">
        <f>ROUND((SUM(BH104:BH105) + SUM(BH127:BH148)),  2)</f>
        <v>0</v>
      </c>
      <c r="G40" s="31"/>
      <c r="H40" s="31"/>
      <c r="I40" s="109">
        <v>0.15</v>
      </c>
      <c r="J40" s="108">
        <f>0</f>
        <v>0</v>
      </c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5" hidden="1" customHeight="1">
      <c r="A41" s="31"/>
      <c r="B41" s="32"/>
      <c r="C41" s="31"/>
      <c r="D41" s="31"/>
      <c r="E41" s="26" t="s">
        <v>49</v>
      </c>
      <c r="F41" s="108">
        <f>ROUND((SUM(BI104:BI105) + SUM(BI127:BI148)),  2)</f>
        <v>0</v>
      </c>
      <c r="G41" s="31"/>
      <c r="H41" s="31"/>
      <c r="I41" s="109">
        <v>0</v>
      </c>
      <c r="J41" s="108">
        <f>0</f>
        <v>0</v>
      </c>
      <c r="K41" s="31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6.9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25.35" customHeight="1">
      <c r="A43" s="31"/>
      <c r="B43" s="32"/>
      <c r="C43" s="99"/>
      <c r="D43" s="110" t="s">
        <v>50</v>
      </c>
      <c r="E43" s="59"/>
      <c r="F43" s="59"/>
      <c r="G43" s="111" t="s">
        <v>51</v>
      </c>
      <c r="H43" s="112" t="s">
        <v>52</v>
      </c>
      <c r="I43" s="59"/>
      <c r="J43" s="113">
        <f>SUM(J34:J41)</f>
        <v>-666795.49</v>
      </c>
      <c r="K43" s="114"/>
      <c r="L43" s="4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14.45" customHeight="1">
      <c r="A44" s="31"/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4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1"/>
      <c r="D50" s="42" t="s">
        <v>53</v>
      </c>
      <c r="E50" s="43"/>
      <c r="F50" s="43"/>
      <c r="G50" s="42" t="s">
        <v>54</v>
      </c>
      <c r="H50" s="43"/>
      <c r="I50" s="43"/>
      <c r="J50" s="43"/>
      <c r="K50" s="43"/>
      <c r="L50" s="4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1"/>
      <c r="B61" s="32"/>
      <c r="C61" s="31"/>
      <c r="D61" s="44" t="s">
        <v>55</v>
      </c>
      <c r="E61" s="34"/>
      <c r="F61" s="115" t="s">
        <v>56</v>
      </c>
      <c r="G61" s="44" t="s">
        <v>55</v>
      </c>
      <c r="H61" s="34"/>
      <c r="I61" s="34"/>
      <c r="J61" s="116" t="s">
        <v>56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1"/>
      <c r="B65" s="32"/>
      <c r="C65" s="31"/>
      <c r="D65" s="42" t="s">
        <v>57</v>
      </c>
      <c r="E65" s="45"/>
      <c r="F65" s="45"/>
      <c r="G65" s="42" t="s">
        <v>58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1"/>
      <c r="B76" s="32"/>
      <c r="C76" s="31"/>
      <c r="D76" s="44" t="s">
        <v>55</v>
      </c>
      <c r="E76" s="34"/>
      <c r="F76" s="115" t="s">
        <v>56</v>
      </c>
      <c r="G76" s="44" t="s">
        <v>55</v>
      </c>
      <c r="H76" s="34"/>
      <c r="I76" s="34"/>
      <c r="J76" s="116" t="s">
        <v>56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>
      <c r="A82" s="31"/>
      <c r="B82" s="32"/>
      <c r="C82" s="21" t="s">
        <v>139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14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>
      <c r="A85" s="31"/>
      <c r="B85" s="32"/>
      <c r="C85" s="31"/>
      <c r="D85" s="31"/>
      <c r="E85" s="377" t="str">
        <f>E7</f>
        <v>Integrované městské centrum TILIA -Zm.L. -dod.č.6</v>
      </c>
      <c r="F85" s="378"/>
      <c r="G85" s="378"/>
      <c r="H85" s="378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20"/>
      <c r="C86" s="26" t="s">
        <v>133</v>
      </c>
      <c r="L86" s="20"/>
    </row>
    <row r="87" spans="1:31" s="2" customFormat="1" ht="16.5" customHeight="1">
      <c r="A87" s="31"/>
      <c r="B87" s="32"/>
      <c r="C87" s="31"/>
      <c r="D87" s="31"/>
      <c r="E87" s="377" t="s">
        <v>134</v>
      </c>
      <c r="F87" s="376"/>
      <c r="G87" s="376"/>
      <c r="H87" s="376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2" customFormat="1" ht="12" customHeight="1">
      <c r="A88" s="31"/>
      <c r="B88" s="32"/>
      <c r="C88" s="26" t="s">
        <v>135</v>
      </c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2" customFormat="1" ht="16.5" customHeight="1">
      <c r="A89" s="31"/>
      <c r="B89" s="32"/>
      <c r="C89" s="31"/>
      <c r="D89" s="31"/>
      <c r="E89" s="340" t="str">
        <f>E11</f>
        <v>MNP - ZL29-zámečnické konstrukce</v>
      </c>
      <c r="F89" s="376"/>
      <c r="G89" s="376"/>
      <c r="H89" s="376"/>
      <c r="I89" s="31"/>
      <c r="J89" s="31"/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2" customHeight="1">
      <c r="A91" s="31"/>
      <c r="B91" s="32"/>
      <c r="C91" s="26" t="s">
        <v>18</v>
      </c>
      <c r="D91" s="31"/>
      <c r="E91" s="31"/>
      <c r="F91" s="24" t="str">
        <f>F14</f>
        <v>Rychnov u Jablonce nad Nisou</v>
      </c>
      <c r="G91" s="31"/>
      <c r="H91" s="31"/>
      <c r="I91" s="26" t="s">
        <v>20</v>
      </c>
      <c r="J91" s="54">
        <f>IF(J14="","",J14)</f>
        <v>45173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5.2" customHeight="1">
      <c r="A93" s="31"/>
      <c r="B93" s="32"/>
      <c r="C93" s="26" t="s">
        <v>21</v>
      </c>
      <c r="D93" s="31"/>
      <c r="E93" s="31"/>
      <c r="F93" s="24" t="str">
        <f>E17</f>
        <v>Město Rychnov u Jablonce nad Nisou</v>
      </c>
      <c r="G93" s="31"/>
      <c r="H93" s="31"/>
      <c r="I93" s="26" t="s">
        <v>31</v>
      </c>
      <c r="J93" s="27" t="str">
        <f>E23</f>
        <v>DESIGM 4</v>
      </c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25.7" customHeight="1">
      <c r="A94" s="31"/>
      <c r="B94" s="32"/>
      <c r="C94" s="26" t="s">
        <v>27</v>
      </c>
      <c r="D94" s="31"/>
      <c r="E94" s="31"/>
      <c r="F94" s="24" t="str">
        <f>IF(E20="","",E20)</f>
        <v>CL-EVANS s.r.o., Bulharská 1557, Česká Lípa</v>
      </c>
      <c r="G94" s="31"/>
      <c r="H94" s="31"/>
      <c r="I94" s="26" t="s">
        <v>35</v>
      </c>
      <c r="J94" s="27" t="str">
        <f>E26</f>
        <v>Radek Ulbricht, CL-EVANS s.r.o.</v>
      </c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9.25" customHeight="1">
      <c r="A96" s="31"/>
      <c r="B96" s="32"/>
      <c r="C96" s="117" t="s">
        <v>140</v>
      </c>
      <c r="D96" s="99"/>
      <c r="E96" s="99"/>
      <c r="F96" s="99"/>
      <c r="G96" s="99"/>
      <c r="H96" s="99"/>
      <c r="I96" s="99"/>
      <c r="J96" s="118" t="s">
        <v>141</v>
      </c>
      <c r="K96" s="99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4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2.9" customHeight="1">
      <c r="A98" s="31"/>
      <c r="B98" s="32"/>
      <c r="C98" s="119" t="s">
        <v>142</v>
      </c>
      <c r="D98" s="31"/>
      <c r="E98" s="31"/>
      <c r="F98" s="31"/>
      <c r="G98" s="31"/>
      <c r="H98" s="31"/>
      <c r="I98" s="31"/>
      <c r="J98" s="70">
        <f>J127</f>
        <v>-551070.65</v>
      </c>
      <c r="K98" s="31"/>
      <c r="L98" s="4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7" t="s">
        <v>143</v>
      </c>
    </row>
    <row r="99" spans="1:47" s="9" customFormat="1" ht="24.95" customHeight="1">
      <c r="B99" s="120"/>
      <c r="D99" s="121" t="s">
        <v>144</v>
      </c>
      <c r="E99" s="122"/>
      <c r="F99" s="122"/>
      <c r="G99" s="122"/>
      <c r="H99" s="122"/>
      <c r="I99" s="122"/>
      <c r="J99" s="123">
        <f>J128</f>
        <v>-551070.65</v>
      </c>
      <c r="L99" s="120"/>
    </row>
    <row r="100" spans="1:47" s="10" customFormat="1" ht="19.899999999999999" customHeight="1">
      <c r="B100" s="124"/>
      <c r="D100" s="125" t="s">
        <v>145</v>
      </c>
      <c r="E100" s="126"/>
      <c r="F100" s="126"/>
      <c r="G100" s="126"/>
      <c r="H100" s="126"/>
      <c r="I100" s="126"/>
      <c r="J100" s="127">
        <f>J129</f>
        <v>-34748</v>
      </c>
      <c r="L100" s="124"/>
    </row>
    <row r="101" spans="1:47" s="10" customFormat="1" ht="19.899999999999999" customHeight="1">
      <c r="B101" s="124"/>
      <c r="D101" s="125" t="s">
        <v>146</v>
      </c>
      <c r="E101" s="126"/>
      <c r="F101" s="126"/>
      <c r="G101" s="126"/>
      <c r="H101" s="126"/>
      <c r="I101" s="126"/>
      <c r="J101" s="127">
        <f>J132</f>
        <v>-516322.65</v>
      </c>
      <c r="L101" s="124"/>
    </row>
    <row r="102" spans="1:47" s="2" customFormat="1" ht="21.75" customHeight="1">
      <c r="A102" s="31"/>
      <c r="B102" s="32"/>
      <c r="C102" s="31"/>
      <c r="D102" s="31"/>
      <c r="E102" s="31"/>
      <c r="F102" s="31"/>
      <c r="G102" s="31"/>
      <c r="H102" s="31"/>
      <c r="I102" s="31"/>
      <c r="J102" s="31"/>
      <c r="K102" s="31"/>
      <c r="L102" s="4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47" s="2" customFormat="1" ht="6.95" customHeight="1">
      <c r="A103" s="31"/>
      <c r="B103" s="32"/>
      <c r="C103" s="31"/>
      <c r="D103" s="31"/>
      <c r="E103" s="31"/>
      <c r="F103" s="31"/>
      <c r="G103" s="31"/>
      <c r="H103" s="31"/>
      <c r="I103" s="31"/>
      <c r="J103" s="31"/>
      <c r="K103" s="31"/>
      <c r="L103" s="4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47" s="2" customFormat="1" ht="29.25" customHeight="1">
      <c r="A104" s="31"/>
      <c r="B104" s="32"/>
      <c r="C104" s="119" t="s">
        <v>147</v>
      </c>
      <c r="D104" s="31"/>
      <c r="E104" s="31"/>
      <c r="F104" s="31"/>
      <c r="G104" s="31"/>
      <c r="H104" s="31"/>
      <c r="I104" s="31"/>
      <c r="J104" s="128">
        <v>0</v>
      </c>
      <c r="K104" s="31"/>
      <c r="L104" s="41"/>
      <c r="N104" s="129" t="s">
        <v>44</v>
      </c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47" s="2" customFormat="1" ht="18" customHeight="1">
      <c r="A105" s="31"/>
      <c r="B105" s="32"/>
      <c r="C105" s="31"/>
      <c r="D105" s="31"/>
      <c r="E105" s="31"/>
      <c r="F105" s="31"/>
      <c r="G105" s="31"/>
      <c r="H105" s="31"/>
      <c r="I105" s="31"/>
      <c r="J105" s="31"/>
      <c r="K105" s="31"/>
      <c r="L105" s="4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47" s="2" customFormat="1" ht="29.25" customHeight="1">
      <c r="A106" s="31"/>
      <c r="B106" s="32"/>
      <c r="C106" s="98" t="s">
        <v>131</v>
      </c>
      <c r="D106" s="99"/>
      <c r="E106" s="99"/>
      <c r="F106" s="99"/>
      <c r="G106" s="99"/>
      <c r="H106" s="99"/>
      <c r="I106" s="99"/>
      <c r="J106" s="100">
        <f>ROUND(J98+J104,2)</f>
        <v>-551070.65</v>
      </c>
      <c r="K106" s="99"/>
      <c r="L106" s="4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47" s="2" customFormat="1" ht="6.95" customHeight="1">
      <c r="A107" s="31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11" spans="1:47" s="2" customFormat="1" ht="6.95" customHeight="1">
      <c r="A111" s="31"/>
      <c r="B111" s="48"/>
      <c r="C111" s="49"/>
      <c r="D111" s="49"/>
      <c r="E111" s="49"/>
      <c r="F111" s="49"/>
      <c r="G111" s="49"/>
      <c r="H111" s="49"/>
      <c r="I111" s="49"/>
      <c r="J111" s="49"/>
      <c r="K111" s="49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24.95" customHeight="1">
      <c r="A112" s="31"/>
      <c r="B112" s="32"/>
      <c r="C112" s="21" t="s">
        <v>148</v>
      </c>
      <c r="D112" s="31"/>
      <c r="E112" s="31"/>
      <c r="F112" s="31"/>
      <c r="G112" s="31"/>
      <c r="H112" s="31"/>
      <c r="I112" s="31"/>
      <c r="J112" s="31"/>
      <c r="K112" s="31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6.95" customHeight="1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12" customHeight="1">
      <c r="A114" s="31"/>
      <c r="B114" s="32"/>
      <c r="C114" s="26" t="s">
        <v>14</v>
      </c>
      <c r="D114" s="31"/>
      <c r="E114" s="31"/>
      <c r="F114" s="31"/>
      <c r="G114" s="31"/>
      <c r="H114" s="31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16.5" customHeight="1">
      <c r="A115" s="31"/>
      <c r="B115" s="32"/>
      <c r="C115" s="31"/>
      <c r="D115" s="31"/>
      <c r="E115" s="377" t="str">
        <f>E7</f>
        <v>Integrované městské centrum TILIA -Zm.L. -dod.č.6</v>
      </c>
      <c r="F115" s="378"/>
      <c r="G115" s="378"/>
      <c r="H115" s="378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1" customFormat="1" ht="12" customHeight="1">
      <c r="B116" s="20"/>
      <c r="C116" s="26" t="s">
        <v>133</v>
      </c>
      <c r="L116" s="20"/>
    </row>
    <row r="117" spans="1:63" s="2" customFormat="1" ht="16.5" customHeight="1">
      <c r="A117" s="31"/>
      <c r="B117" s="32"/>
      <c r="C117" s="31"/>
      <c r="D117" s="31"/>
      <c r="E117" s="377" t="s">
        <v>134</v>
      </c>
      <c r="F117" s="376"/>
      <c r="G117" s="376"/>
      <c r="H117" s="376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2" customHeight="1">
      <c r="A118" s="31"/>
      <c r="B118" s="32"/>
      <c r="C118" s="26" t="s">
        <v>135</v>
      </c>
      <c r="D118" s="31"/>
      <c r="E118" s="31"/>
      <c r="F118" s="31"/>
      <c r="G118" s="31"/>
      <c r="H118" s="31"/>
      <c r="I118" s="31"/>
      <c r="J118" s="31"/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6.5" customHeight="1">
      <c r="A119" s="31"/>
      <c r="B119" s="32"/>
      <c r="C119" s="31"/>
      <c r="D119" s="31"/>
      <c r="E119" s="340" t="str">
        <f>E11</f>
        <v>MNP - ZL29-zámečnické konstrukce</v>
      </c>
      <c r="F119" s="376"/>
      <c r="G119" s="376"/>
      <c r="H119" s="376"/>
      <c r="I119" s="31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6.95" customHeight="1">
      <c r="A120" s="31"/>
      <c r="B120" s="32"/>
      <c r="C120" s="31"/>
      <c r="D120" s="31"/>
      <c r="E120" s="31"/>
      <c r="F120" s="31"/>
      <c r="G120" s="31"/>
      <c r="H120" s="31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12" customHeight="1">
      <c r="A121" s="31"/>
      <c r="B121" s="32"/>
      <c r="C121" s="26" t="s">
        <v>18</v>
      </c>
      <c r="D121" s="31"/>
      <c r="E121" s="31"/>
      <c r="F121" s="24" t="str">
        <f>F14</f>
        <v>Rychnov u Jablonce nad Nisou</v>
      </c>
      <c r="G121" s="31"/>
      <c r="H121" s="31"/>
      <c r="I121" s="26" t="s">
        <v>20</v>
      </c>
      <c r="J121" s="54">
        <f>IF(J14="","",J14)</f>
        <v>45173</v>
      </c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6.95" customHeight="1">
      <c r="A122" s="31"/>
      <c r="B122" s="32"/>
      <c r="C122" s="31"/>
      <c r="D122" s="31"/>
      <c r="E122" s="31"/>
      <c r="F122" s="31"/>
      <c r="G122" s="31"/>
      <c r="H122" s="3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2" customHeight="1">
      <c r="A123" s="31"/>
      <c r="B123" s="32"/>
      <c r="C123" s="26" t="s">
        <v>21</v>
      </c>
      <c r="D123" s="31"/>
      <c r="E123" s="31"/>
      <c r="F123" s="24" t="str">
        <f>E17</f>
        <v>Město Rychnov u Jablonce nad Nisou</v>
      </c>
      <c r="G123" s="31"/>
      <c r="H123" s="31"/>
      <c r="I123" s="26" t="s">
        <v>31</v>
      </c>
      <c r="J123" s="27" t="str">
        <f>E23</f>
        <v>DESIGM 4</v>
      </c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25.7" customHeight="1">
      <c r="A124" s="31"/>
      <c r="B124" s="32"/>
      <c r="C124" s="26" t="s">
        <v>27</v>
      </c>
      <c r="D124" s="31"/>
      <c r="E124" s="31"/>
      <c r="F124" s="24" t="str">
        <f>IF(E20="","",E20)</f>
        <v>CL-EVANS s.r.o., Bulharská 1557, Česká Lípa</v>
      </c>
      <c r="G124" s="31"/>
      <c r="H124" s="31"/>
      <c r="I124" s="26" t="s">
        <v>35</v>
      </c>
      <c r="J124" s="27" t="str">
        <f>E26</f>
        <v>Radek Ulbricht, CL-EVANS s.r.o.</v>
      </c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0.35" customHeight="1">
      <c r="A125" s="31"/>
      <c r="B125" s="32"/>
      <c r="C125" s="31"/>
      <c r="D125" s="31"/>
      <c r="E125" s="31"/>
      <c r="F125" s="31"/>
      <c r="G125" s="31"/>
      <c r="H125" s="31"/>
      <c r="I125" s="31"/>
      <c r="J125" s="31"/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11" customFormat="1" ht="29.25" customHeight="1">
      <c r="A126" s="130"/>
      <c r="B126" s="131"/>
      <c r="C126" s="132" t="s">
        <v>149</v>
      </c>
      <c r="D126" s="133" t="s">
        <v>65</v>
      </c>
      <c r="E126" s="133" t="s">
        <v>61</v>
      </c>
      <c r="F126" s="133" t="s">
        <v>62</v>
      </c>
      <c r="G126" s="133" t="s">
        <v>150</v>
      </c>
      <c r="H126" s="133" t="s">
        <v>151</v>
      </c>
      <c r="I126" s="133" t="s">
        <v>152</v>
      </c>
      <c r="J126" s="133" t="s">
        <v>141</v>
      </c>
      <c r="K126" s="134" t="s">
        <v>153</v>
      </c>
      <c r="L126" s="135"/>
      <c r="M126" s="61" t="s">
        <v>1</v>
      </c>
      <c r="N126" s="62" t="s">
        <v>44</v>
      </c>
      <c r="O126" s="62" t="s">
        <v>154</v>
      </c>
      <c r="P126" s="62" t="s">
        <v>155</v>
      </c>
      <c r="Q126" s="62" t="s">
        <v>156</v>
      </c>
      <c r="R126" s="62" t="s">
        <v>157</v>
      </c>
      <c r="S126" s="62" t="s">
        <v>158</v>
      </c>
      <c r="T126" s="62" t="s">
        <v>159</v>
      </c>
      <c r="U126" s="63" t="s">
        <v>160</v>
      </c>
      <c r="V126" s="130"/>
      <c r="W126" s="130"/>
      <c r="X126" s="130"/>
      <c r="Y126" s="130"/>
      <c r="Z126" s="130"/>
      <c r="AA126" s="130"/>
      <c r="AB126" s="130"/>
      <c r="AC126" s="130"/>
      <c r="AD126" s="130"/>
      <c r="AE126" s="130"/>
    </row>
    <row r="127" spans="1:63" s="2" customFormat="1" ht="22.9" customHeight="1">
      <c r="A127" s="31"/>
      <c r="B127" s="32"/>
      <c r="C127" s="68" t="s">
        <v>161</v>
      </c>
      <c r="D127" s="31"/>
      <c r="E127" s="31"/>
      <c r="F127" s="31"/>
      <c r="G127" s="31"/>
      <c r="H127" s="31"/>
      <c r="I127" s="31"/>
      <c r="J127" s="136">
        <f>BK127</f>
        <v>-551070.65</v>
      </c>
      <c r="K127" s="31"/>
      <c r="L127" s="32"/>
      <c r="M127" s="64"/>
      <c r="N127" s="55"/>
      <c r="O127" s="65"/>
      <c r="P127" s="137">
        <f>P128</f>
        <v>0</v>
      </c>
      <c r="Q127" s="65"/>
      <c r="R127" s="137">
        <f>R128</f>
        <v>0</v>
      </c>
      <c r="S127" s="65"/>
      <c r="T127" s="137">
        <f>T128</f>
        <v>0</v>
      </c>
      <c r="U127" s="66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7" t="s">
        <v>79</v>
      </c>
      <c r="AU127" s="17" t="s">
        <v>143</v>
      </c>
      <c r="BK127" s="138">
        <f>BK128</f>
        <v>-551070.65</v>
      </c>
    </row>
    <row r="128" spans="1:63" s="12" customFormat="1" ht="25.9" customHeight="1">
      <c r="B128" s="139"/>
      <c r="D128" s="140" t="s">
        <v>79</v>
      </c>
      <c r="E128" s="141" t="s">
        <v>162</v>
      </c>
      <c r="F128" s="141" t="s">
        <v>163</v>
      </c>
      <c r="J128" s="142">
        <f>BK128</f>
        <v>-551070.65</v>
      </c>
      <c r="L128" s="139"/>
      <c r="M128" s="143"/>
      <c r="N128" s="144"/>
      <c r="O128" s="144"/>
      <c r="P128" s="145">
        <f>P129+P132</f>
        <v>0</v>
      </c>
      <c r="Q128" s="144"/>
      <c r="R128" s="145">
        <f>R129+R132</f>
        <v>0</v>
      </c>
      <c r="S128" s="144"/>
      <c r="T128" s="145">
        <f>T129+T132</f>
        <v>0</v>
      </c>
      <c r="U128" s="146"/>
      <c r="AR128" s="140" t="s">
        <v>87</v>
      </c>
      <c r="AT128" s="147" t="s">
        <v>79</v>
      </c>
      <c r="AU128" s="147" t="s">
        <v>80</v>
      </c>
      <c r="AY128" s="140" t="s">
        <v>164</v>
      </c>
      <c r="BK128" s="148">
        <f>BK129+BK132</f>
        <v>-551070.65</v>
      </c>
    </row>
    <row r="129" spans="1:65" s="12" customFormat="1" ht="22.9" customHeight="1">
      <c r="B129" s="139"/>
      <c r="D129" s="140" t="s">
        <v>79</v>
      </c>
      <c r="E129" s="149" t="s">
        <v>165</v>
      </c>
      <c r="F129" s="149" t="s">
        <v>166</v>
      </c>
      <c r="J129" s="150">
        <f>BK129</f>
        <v>-34748</v>
      </c>
      <c r="L129" s="139"/>
      <c r="M129" s="143"/>
      <c r="N129" s="144"/>
      <c r="O129" s="144"/>
      <c r="P129" s="145">
        <f>SUM(P130:P131)</f>
        <v>0</v>
      </c>
      <c r="Q129" s="144"/>
      <c r="R129" s="145">
        <f>SUM(R130:R131)</f>
        <v>0</v>
      </c>
      <c r="S129" s="144"/>
      <c r="T129" s="145">
        <f>SUM(T130:T131)</f>
        <v>0</v>
      </c>
      <c r="U129" s="146"/>
      <c r="AR129" s="140" t="s">
        <v>87</v>
      </c>
      <c r="AT129" s="147" t="s">
        <v>79</v>
      </c>
      <c r="AU129" s="147" t="s">
        <v>87</v>
      </c>
      <c r="AY129" s="140" t="s">
        <v>164</v>
      </c>
      <c r="BK129" s="148">
        <f>SUM(BK130:BK131)</f>
        <v>-34748</v>
      </c>
    </row>
    <row r="130" spans="1:65" s="2" customFormat="1" ht="24.2" customHeight="1">
      <c r="A130" s="31"/>
      <c r="B130" s="151"/>
      <c r="C130" s="152" t="s">
        <v>167</v>
      </c>
      <c r="D130" s="152" t="s">
        <v>168</v>
      </c>
      <c r="E130" s="153" t="s">
        <v>169</v>
      </c>
      <c r="F130" s="154" t="s">
        <v>170</v>
      </c>
      <c r="G130" s="155" t="s">
        <v>171</v>
      </c>
      <c r="H130" s="156">
        <v>-2</v>
      </c>
      <c r="I130" s="157">
        <v>17374</v>
      </c>
      <c r="J130" s="157">
        <f>ROUND(I130*H130,2)</f>
        <v>-34748</v>
      </c>
      <c r="K130" s="154" t="s">
        <v>1</v>
      </c>
      <c r="L130" s="32"/>
      <c r="M130" s="158" t="s">
        <v>1</v>
      </c>
      <c r="N130" s="159" t="s">
        <v>45</v>
      </c>
      <c r="O130" s="160">
        <v>0</v>
      </c>
      <c r="P130" s="160">
        <f>O130*H130</f>
        <v>0</v>
      </c>
      <c r="Q130" s="160">
        <v>0</v>
      </c>
      <c r="R130" s="160">
        <f>Q130*H130</f>
        <v>0</v>
      </c>
      <c r="S130" s="160">
        <v>0</v>
      </c>
      <c r="T130" s="160">
        <f>S130*H130</f>
        <v>0</v>
      </c>
      <c r="U130" s="161" t="s">
        <v>1</v>
      </c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62" t="s">
        <v>172</v>
      </c>
      <c r="AT130" s="162" t="s">
        <v>168</v>
      </c>
      <c r="AU130" s="162" t="s">
        <v>89</v>
      </c>
      <c r="AY130" s="17" t="s">
        <v>164</v>
      </c>
      <c r="BE130" s="163">
        <f>IF(N130="základní",J130,0)</f>
        <v>-34748</v>
      </c>
      <c r="BF130" s="163">
        <f>IF(N130="snížená",J130,0)</f>
        <v>0</v>
      </c>
      <c r="BG130" s="163">
        <f>IF(N130="zákl. přenesená",J130,0)</f>
        <v>0</v>
      </c>
      <c r="BH130" s="163">
        <f>IF(N130="sníž. přenesená",J130,0)</f>
        <v>0</v>
      </c>
      <c r="BI130" s="163">
        <f>IF(N130="nulová",J130,0)</f>
        <v>0</v>
      </c>
      <c r="BJ130" s="17" t="s">
        <v>87</v>
      </c>
      <c r="BK130" s="163">
        <f>ROUND(I130*H130,2)</f>
        <v>-34748</v>
      </c>
      <c r="BL130" s="17" t="s">
        <v>172</v>
      </c>
      <c r="BM130" s="162" t="s">
        <v>173</v>
      </c>
    </row>
    <row r="131" spans="1:65" s="2" customFormat="1">
      <c r="A131" s="31"/>
      <c r="B131" s="32"/>
      <c r="C131" s="31"/>
      <c r="D131" s="164" t="s">
        <v>174</v>
      </c>
      <c r="E131" s="31"/>
      <c r="F131" s="165" t="s">
        <v>170</v>
      </c>
      <c r="G131" s="31"/>
      <c r="H131" s="31"/>
      <c r="I131" s="31"/>
      <c r="J131" s="31"/>
      <c r="K131" s="31"/>
      <c r="L131" s="32"/>
      <c r="M131" s="166"/>
      <c r="N131" s="167"/>
      <c r="O131" s="57"/>
      <c r="P131" s="57"/>
      <c r="Q131" s="57"/>
      <c r="R131" s="57"/>
      <c r="S131" s="57"/>
      <c r="T131" s="57"/>
      <c r="U131" s="58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7" t="s">
        <v>174</v>
      </c>
      <c r="AU131" s="17" t="s">
        <v>89</v>
      </c>
    </row>
    <row r="132" spans="1:65" s="12" customFormat="1" ht="22.9" customHeight="1">
      <c r="B132" s="139"/>
      <c r="D132" s="140" t="s">
        <v>79</v>
      </c>
      <c r="E132" s="149" t="s">
        <v>175</v>
      </c>
      <c r="F132" s="149" t="s">
        <v>176</v>
      </c>
      <c r="J132" s="150">
        <f>BK132</f>
        <v>-516322.65</v>
      </c>
      <c r="L132" s="139"/>
      <c r="M132" s="143"/>
      <c r="N132" s="144"/>
      <c r="O132" s="144"/>
      <c r="P132" s="145">
        <f>SUM(P133:P148)</f>
        <v>0</v>
      </c>
      <c r="Q132" s="144"/>
      <c r="R132" s="145">
        <f>SUM(R133:R148)</f>
        <v>0</v>
      </c>
      <c r="S132" s="144"/>
      <c r="T132" s="145">
        <f>SUM(T133:T148)</f>
        <v>0</v>
      </c>
      <c r="U132" s="146"/>
      <c r="AR132" s="140" t="s">
        <v>89</v>
      </c>
      <c r="AT132" s="147" t="s">
        <v>79</v>
      </c>
      <c r="AU132" s="147" t="s">
        <v>87</v>
      </c>
      <c r="AY132" s="140" t="s">
        <v>164</v>
      </c>
      <c r="BK132" s="148">
        <f>SUM(BK133:BK148)</f>
        <v>-516322.65</v>
      </c>
    </row>
    <row r="133" spans="1:65" s="2" customFormat="1" ht="24.2" customHeight="1">
      <c r="A133" s="31"/>
      <c r="B133" s="151"/>
      <c r="C133" s="152" t="s">
        <v>177</v>
      </c>
      <c r="D133" s="152" t="s">
        <v>168</v>
      </c>
      <c r="E133" s="153" t="s">
        <v>178</v>
      </c>
      <c r="F133" s="154" t="s">
        <v>179</v>
      </c>
      <c r="G133" s="155" t="s">
        <v>180</v>
      </c>
      <c r="H133" s="156">
        <v>-7.25</v>
      </c>
      <c r="I133" s="157">
        <v>3131</v>
      </c>
      <c r="J133" s="157">
        <f>ROUND(I133*H133,2)</f>
        <v>-22699.75</v>
      </c>
      <c r="K133" s="154" t="s">
        <v>1</v>
      </c>
      <c r="L133" s="32"/>
      <c r="M133" s="158" t="s">
        <v>1</v>
      </c>
      <c r="N133" s="159" t="s">
        <v>45</v>
      </c>
      <c r="O133" s="160">
        <v>0</v>
      </c>
      <c r="P133" s="160">
        <f>O133*H133</f>
        <v>0</v>
      </c>
      <c r="Q133" s="160">
        <v>0</v>
      </c>
      <c r="R133" s="160">
        <f>Q133*H133</f>
        <v>0</v>
      </c>
      <c r="S133" s="160">
        <v>0</v>
      </c>
      <c r="T133" s="160">
        <f>S133*H133</f>
        <v>0</v>
      </c>
      <c r="U133" s="161" t="s">
        <v>1</v>
      </c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62" t="s">
        <v>181</v>
      </c>
      <c r="AT133" s="162" t="s">
        <v>168</v>
      </c>
      <c r="AU133" s="162" t="s">
        <v>89</v>
      </c>
      <c r="AY133" s="17" t="s">
        <v>164</v>
      </c>
      <c r="BE133" s="163">
        <f>IF(N133="základní",J133,0)</f>
        <v>-22699.75</v>
      </c>
      <c r="BF133" s="163">
        <f>IF(N133="snížená",J133,0)</f>
        <v>0</v>
      </c>
      <c r="BG133" s="163">
        <f>IF(N133="zákl. přenesená",J133,0)</f>
        <v>0</v>
      </c>
      <c r="BH133" s="163">
        <f>IF(N133="sníž. přenesená",J133,0)</f>
        <v>0</v>
      </c>
      <c r="BI133" s="163">
        <f>IF(N133="nulová",J133,0)</f>
        <v>0</v>
      </c>
      <c r="BJ133" s="17" t="s">
        <v>87</v>
      </c>
      <c r="BK133" s="163">
        <f>ROUND(I133*H133,2)</f>
        <v>-22699.75</v>
      </c>
      <c r="BL133" s="17" t="s">
        <v>181</v>
      </c>
      <c r="BM133" s="162" t="s">
        <v>182</v>
      </c>
    </row>
    <row r="134" spans="1:65" s="2" customFormat="1" ht="14.25" customHeight="1">
      <c r="A134" s="31"/>
      <c r="B134" s="32"/>
      <c r="C134" s="31"/>
      <c r="D134" s="164" t="s">
        <v>174</v>
      </c>
      <c r="E134" s="31"/>
      <c r="F134" s="165" t="s">
        <v>179</v>
      </c>
      <c r="G134" s="31"/>
      <c r="H134" s="31"/>
      <c r="I134" s="31"/>
      <c r="J134" s="31"/>
      <c r="K134" s="31"/>
      <c r="L134" s="32"/>
      <c r="M134" s="166"/>
      <c r="N134" s="167"/>
      <c r="O134" s="57"/>
      <c r="P134" s="57"/>
      <c r="Q134" s="57"/>
      <c r="R134" s="57"/>
      <c r="S134" s="57"/>
      <c r="T134" s="57"/>
      <c r="U134" s="58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T134" s="17" t="s">
        <v>174</v>
      </c>
      <c r="AU134" s="17" t="s">
        <v>89</v>
      </c>
    </row>
    <row r="135" spans="1:65" s="2" customFormat="1" ht="24.2" customHeight="1">
      <c r="A135" s="31"/>
      <c r="B135" s="151"/>
      <c r="C135" s="152" t="s">
        <v>183</v>
      </c>
      <c r="D135" s="152" t="s">
        <v>168</v>
      </c>
      <c r="E135" s="153" t="s">
        <v>184</v>
      </c>
      <c r="F135" s="154" t="s">
        <v>185</v>
      </c>
      <c r="G135" s="155" t="s">
        <v>180</v>
      </c>
      <c r="H135" s="156">
        <v>-5.6</v>
      </c>
      <c r="I135" s="157">
        <v>2923</v>
      </c>
      <c r="J135" s="157">
        <f>ROUND(I135*H135,2)</f>
        <v>-16368.8</v>
      </c>
      <c r="K135" s="154" t="s">
        <v>1</v>
      </c>
      <c r="L135" s="32"/>
      <c r="M135" s="158" t="s">
        <v>1</v>
      </c>
      <c r="N135" s="159" t="s">
        <v>45</v>
      </c>
      <c r="O135" s="160">
        <v>0</v>
      </c>
      <c r="P135" s="160">
        <f>O135*H135</f>
        <v>0</v>
      </c>
      <c r="Q135" s="160">
        <v>0</v>
      </c>
      <c r="R135" s="160">
        <f>Q135*H135</f>
        <v>0</v>
      </c>
      <c r="S135" s="160">
        <v>0</v>
      </c>
      <c r="T135" s="160">
        <f>S135*H135</f>
        <v>0</v>
      </c>
      <c r="U135" s="161" t="s">
        <v>1</v>
      </c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62" t="s">
        <v>181</v>
      </c>
      <c r="AT135" s="162" t="s">
        <v>168</v>
      </c>
      <c r="AU135" s="162" t="s">
        <v>89</v>
      </c>
      <c r="AY135" s="17" t="s">
        <v>164</v>
      </c>
      <c r="BE135" s="163">
        <f>IF(N135="základní",J135,0)</f>
        <v>-16368.8</v>
      </c>
      <c r="BF135" s="163">
        <f>IF(N135="snížená",J135,0)</f>
        <v>0</v>
      </c>
      <c r="BG135" s="163">
        <f>IF(N135="zákl. přenesená",J135,0)</f>
        <v>0</v>
      </c>
      <c r="BH135" s="163">
        <f>IF(N135="sníž. přenesená",J135,0)</f>
        <v>0</v>
      </c>
      <c r="BI135" s="163">
        <f>IF(N135="nulová",J135,0)</f>
        <v>0</v>
      </c>
      <c r="BJ135" s="17" t="s">
        <v>87</v>
      </c>
      <c r="BK135" s="163">
        <f>ROUND(I135*H135,2)</f>
        <v>-16368.8</v>
      </c>
      <c r="BL135" s="17" t="s">
        <v>181</v>
      </c>
      <c r="BM135" s="162" t="s">
        <v>186</v>
      </c>
    </row>
    <row r="136" spans="1:65" s="2" customFormat="1" ht="16.5" customHeight="1">
      <c r="A136" s="31"/>
      <c r="B136" s="32"/>
      <c r="C136" s="31"/>
      <c r="D136" s="164" t="s">
        <v>174</v>
      </c>
      <c r="E136" s="31"/>
      <c r="F136" s="165" t="s">
        <v>185</v>
      </c>
      <c r="G136" s="31"/>
      <c r="H136" s="31"/>
      <c r="I136" s="31"/>
      <c r="J136" s="31"/>
      <c r="K136" s="31"/>
      <c r="L136" s="32"/>
      <c r="M136" s="166"/>
      <c r="N136" s="167"/>
      <c r="O136" s="57"/>
      <c r="P136" s="57"/>
      <c r="Q136" s="57"/>
      <c r="R136" s="57"/>
      <c r="S136" s="57"/>
      <c r="T136" s="57"/>
      <c r="U136" s="58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T136" s="17" t="s">
        <v>174</v>
      </c>
      <c r="AU136" s="17" t="s">
        <v>89</v>
      </c>
    </row>
    <row r="137" spans="1:65" s="2" customFormat="1" ht="24.2" customHeight="1">
      <c r="A137" s="31"/>
      <c r="B137" s="151"/>
      <c r="C137" s="152" t="s">
        <v>187</v>
      </c>
      <c r="D137" s="152" t="s">
        <v>168</v>
      </c>
      <c r="E137" s="153" t="s">
        <v>188</v>
      </c>
      <c r="F137" s="154" t="s">
        <v>189</v>
      </c>
      <c r="G137" s="155" t="s">
        <v>180</v>
      </c>
      <c r="H137" s="156">
        <v>-23.75</v>
      </c>
      <c r="I137" s="157">
        <v>2873</v>
      </c>
      <c r="J137" s="157">
        <f>ROUND(I137*H137,2)</f>
        <v>-68233.75</v>
      </c>
      <c r="K137" s="154" t="s">
        <v>1</v>
      </c>
      <c r="L137" s="32"/>
      <c r="M137" s="158" t="s">
        <v>1</v>
      </c>
      <c r="N137" s="159" t="s">
        <v>45</v>
      </c>
      <c r="O137" s="160">
        <v>0</v>
      </c>
      <c r="P137" s="160">
        <f>O137*H137</f>
        <v>0</v>
      </c>
      <c r="Q137" s="160">
        <v>0</v>
      </c>
      <c r="R137" s="160">
        <f>Q137*H137</f>
        <v>0</v>
      </c>
      <c r="S137" s="160">
        <v>0</v>
      </c>
      <c r="T137" s="160">
        <f>S137*H137</f>
        <v>0</v>
      </c>
      <c r="U137" s="161" t="s">
        <v>1</v>
      </c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62" t="s">
        <v>181</v>
      </c>
      <c r="AT137" s="162" t="s">
        <v>168</v>
      </c>
      <c r="AU137" s="162" t="s">
        <v>89</v>
      </c>
      <c r="AY137" s="17" t="s">
        <v>164</v>
      </c>
      <c r="BE137" s="163">
        <f>IF(N137="základní",J137,0)</f>
        <v>-68233.75</v>
      </c>
      <c r="BF137" s="163">
        <f>IF(N137="snížená",J137,0)</f>
        <v>0</v>
      </c>
      <c r="BG137" s="163">
        <f>IF(N137="zákl. přenesená",J137,0)</f>
        <v>0</v>
      </c>
      <c r="BH137" s="163">
        <f>IF(N137="sníž. přenesená",J137,0)</f>
        <v>0</v>
      </c>
      <c r="BI137" s="163">
        <f>IF(N137="nulová",J137,0)</f>
        <v>0</v>
      </c>
      <c r="BJ137" s="17" t="s">
        <v>87</v>
      </c>
      <c r="BK137" s="163">
        <f>ROUND(I137*H137,2)</f>
        <v>-68233.75</v>
      </c>
      <c r="BL137" s="17" t="s">
        <v>181</v>
      </c>
      <c r="BM137" s="162" t="s">
        <v>190</v>
      </c>
    </row>
    <row r="138" spans="1:65" s="2" customFormat="1" ht="15.75" customHeight="1">
      <c r="A138" s="31"/>
      <c r="B138" s="32"/>
      <c r="C138" s="31"/>
      <c r="D138" s="164" t="s">
        <v>174</v>
      </c>
      <c r="E138" s="31"/>
      <c r="F138" s="165" t="s">
        <v>189</v>
      </c>
      <c r="G138" s="31"/>
      <c r="H138" s="31"/>
      <c r="I138" s="31"/>
      <c r="J138" s="31"/>
      <c r="K138" s="31"/>
      <c r="L138" s="32"/>
      <c r="M138" s="166"/>
      <c r="N138" s="167"/>
      <c r="O138" s="57"/>
      <c r="P138" s="57"/>
      <c r="Q138" s="57"/>
      <c r="R138" s="57"/>
      <c r="S138" s="57"/>
      <c r="T138" s="57"/>
      <c r="U138" s="58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T138" s="17" t="s">
        <v>174</v>
      </c>
      <c r="AU138" s="17" t="s">
        <v>89</v>
      </c>
    </row>
    <row r="139" spans="1:65" s="2" customFormat="1" ht="24.2" customHeight="1">
      <c r="A139" s="31"/>
      <c r="B139" s="151"/>
      <c r="C139" s="152" t="s">
        <v>191</v>
      </c>
      <c r="D139" s="152" t="s">
        <v>168</v>
      </c>
      <c r="E139" s="153" t="s">
        <v>192</v>
      </c>
      <c r="F139" s="154" t="s">
        <v>193</v>
      </c>
      <c r="G139" s="155" t="s">
        <v>180</v>
      </c>
      <c r="H139" s="156">
        <v>-23.75</v>
      </c>
      <c r="I139" s="157">
        <v>3084</v>
      </c>
      <c r="J139" s="157">
        <f>ROUND(I139*H139,2)</f>
        <v>-73245</v>
      </c>
      <c r="K139" s="154" t="s">
        <v>1</v>
      </c>
      <c r="L139" s="32"/>
      <c r="M139" s="158" t="s">
        <v>1</v>
      </c>
      <c r="N139" s="159" t="s">
        <v>45</v>
      </c>
      <c r="O139" s="160">
        <v>0</v>
      </c>
      <c r="P139" s="160">
        <f>O139*H139</f>
        <v>0</v>
      </c>
      <c r="Q139" s="160">
        <v>0</v>
      </c>
      <c r="R139" s="160">
        <f>Q139*H139</f>
        <v>0</v>
      </c>
      <c r="S139" s="160">
        <v>0</v>
      </c>
      <c r="T139" s="160">
        <f>S139*H139</f>
        <v>0</v>
      </c>
      <c r="U139" s="161" t="s">
        <v>1</v>
      </c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62" t="s">
        <v>181</v>
      </c>
      <c r="AT139" s="162" t="s">
        <v>168</v>
      </c>
      <c r="AU139" s="162" t="s">
        <v>89</v>
      </c>
      <c r="AY139" s="17" t="s">
        <v>164</v>
      </c>
      <c r="BE139" s="163">
        <f>IF(N139="základní",J139,0)</f>
        <v>-73245</v>
      </c>
      <c r="BF139" s="163">
        <f>IF(N139="snížená",J139,0)</f>
        <v>0</v>
      </c>
      <c r="BG139" s="163">
        <f>IF(N139="zákl. přenesená",J139,0)</f>
        <v>0</v>
      </c>
      <c r="BH139" s="163">
        <f>IF(N139="sníž. přenesená",J139,0)</f>
        <v>0</v>
      </c>
      <c r="BI139" s="163">
        <f>IF(N139="nulová",J139,0)</f>
        <v>0</v>
      </c>
      <c r="BJ139" s="17" t="s">
        <v>87</v>
      </c>
      <c r="BK139" s="163">
        <f>ROUND(I139*H139,2)</f>
        <v>-73245</v>
      </c>
      <c r="BL139" s="17" t="s">
        <v>181</v>
      </c>
      <c r="BM139" s="162" t="s">
        <v>194</v>
      </c>
    </row>
    <row r="140" spans="1:65" s="2" customFormat="1" ht="19.5">
      <c r="A140" s="31"/>
      <c r="B140" s="32"/>
      <c r="C140" s="31"/>
      <c r="D140" s="164" t="s">
        <v>174</v>
      </c>
      <c r="E140" s="31"/>
      <c r="F140" s="165" t="s">
        <v>193</v>
      </c>
      <c r="G140" s="31"/>
      <c r="H140" s="31"/>
      <c r="I140" s="31"/>
      <c r="J140" s="31"/>
      <c r="K140" s="31"/>
      <c r="L140" s="32"/>
      <c r="M140" s="166"/>
      <c r="N140" s="167"/>
      <c r="O140" s="57"/>
      <c r="P140" s="57"/>
      <c r="Q140" s="57"/>
      <c r="R140" s="57"/>
      <c r="S140" s="57"/>
      <c r="T140" s="57"/>
      <c r="U140" s="58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T140" s="17" t="s">
        <v>174</v>
      </c>
      <c r="AU140" s="17" t="s">
        <v>89</v>
      </c>
    </row>
    <row r="141" spans="1:65" s="2" customFormat="1" ht="21.75" customHeight="1">
      <c r="A141" s="31"/>
      <c r="B141" s="151"/>
      <c r="C141" s="152" t="s">
        <v>195</v>
      </c>
      <c r="D141" s="152" t="s">
        <v>168</v>
      </c>
      <c r="E141" s="153" t="s">
        <v>196</v>
      </c>
      <c r="F141" s="154" t="s">
        <v>197</v>
      </c>
      <c r="G141" s="155" t="s">
        <v>180</v>
      </c>
      <c r="H141" s="156">
        <v>-64.8</v>
      </c>
      <c r="I141" s="157">
        <v>1789</v>
      </c>
      <c r="J141" s="157">
        <f>ROUND(I141*H141,2)</f>
        <v>-115927.2</v>
      </c>
      <c r="K141" s="154" t="s">
        <v>1</v>
      </c>
      <c r="L141" s="32"/>
      <c r="M141" s="158" t="s">
        <v>1</v>
      </c>
      <c r="N141" s="159" t="s">
        <v>45</v>
      </c>
      <c r="O141" s="160">
        <v>0</v>
      </c>
      <c r="P141" s="160">
        <f>O141*H141</f>
        <v>0</v>
      </c>
      <c r="Q141" s="160">
        <v>0</v>
      </c>
      <c r="R141" s="160">
        <f>Q141*H141</f>
        <v>0</v>
      </c>
      <c r="S141" s="160">
        <v>0</v>
      </c>
      <c r="T141" s="160">
        <f>S141*H141</f>
        <v>0</v>
      </c>
      <c r="U141" s="161" t="s">
        <v>1</v>
      </c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62" t="s">
        <v>181</v>
      </c>
      <c r="AT141" s="162" t="s">
        <v>168</v>
      </c>
      <c r="AU141" s="162" t="s">
        <v>89</v>
      </c>
      <c r="AY141" s="17" t="s">
        <v>164</v>
      </c>
      <c r="BE141" s="163">
        <f>IF(N141="základní",J141,0)</f>
        <v>-115927.2</v>
      </c>
      <c r="BF141" s="163">
        <f>IF(N141="snížená",J141,0)</f>
        <v>0</v>
      </c>
      <c r="BG141" s="163">
        <f>IF(N141="zákl. přenesená",J141,0)</f>
        <v>0</v>
      </c>
      <c r="BH141" s="163">
        <f>IF(N141="sníž. přenesená",J141,0)</f>
        <v>0</v>
      </c>
      <c r="BI141" s="163">
        <f>IF(N141="nulová",J141,0)</f>
        <v>0</v>
      </c>
      <c r="BJ141" s="17" t="s">
        <v>87</v>
      </c>
      <c r="BK141" s="163">
        <f>ROUND(I141*H141,2)</f>
        <v>-115927.2</v>
      </c>
      <c r="BL141" s="17" t="s">
        <v>181</v>
      </c>
      <c r="BM141" s="162" t="s">
        <v>198</v>
      </c>
    </row>
    <row r="142" spans="1:65" s="2" customFormat="1">
      <c r="A142" s="31"/>
      <c r="B142" s="32"/>
      <c r="C142" s="31"/>
      <c r="D142" s="164" t="s">
        <v>174</v>
      </c>
      <c r="E142" s="31"/>
      <c r="F142" s="165" t="s">
        <v>197</v>
      </c>
      <c r="G142" s="31"/>
      <c r="H142" s="31"/>
      <c r="I142" s="31"/>
      <c r="J142" s="31"/>
      <c r="K142" s="31"/>
      <c r="L142" s="32"/>
      <c r="M142" s="166"/>
      <c r="N142" s="167"/>
      <c r="O142" s="57"/>
      <c r="P142" s="57"/>
      <c r="Q142" s="57"/>
      <c r="R142" s="57"/>
      <c r="S142" s="57"/>
      <c r="T142" s="57"/>
      <c r="U142" s="58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T142" s="17" t="s">
        <v>174</v>
      </c>
      <c r="AU142" s="17" t="s">
        <v>89</v>
      </c>
    </row>
    <row r="143" spans="1:65" s="2" customFormat="1" ht="24.2" customHeight="1">
      <c r="A143" s="31"/>
      <c r="B143" s="151"/>
      <c r="C143" s="152" t="s">
        <v>199</v>
      </c>
      <c r="D143" s="152" t="s">
        <v>168</v>
      </c>
      <c r="E143" s="153" t="s">
        <v>200</v>
      </c>
      <c r="F143" s="154" t="s">
        <v>201</v>
      </c>
      <c r="G143" s="155" t="s">
        <v>180</v>
      </c>
      <c r="H143" s="156">
        <v>-41.35</v>
      </c>
      <c r="I143" s="157">
        <v>3799</v>
      </c>
      <c r="J143" s="157">
        <f>ROUND(I143*H143,2)</f>
        <v>-157088.65</v>
      </c>
      <c r="K143" s="154" t="s">
        <v>1</v>
      </c>
      <c r="L143" s="32"/>
      <c r="M143" s="158" t="s">
        <v>1</v>
      </c>
      <c r="N143" s="159" t="s">
        <v>45</v>
      </c>
      <c r="O143" s="160">
        <v>0</v>
      </c>
      <c r="P143" s="160">
        <f>O143*H143</f>
        <v>0</v>
      </c>
      <c r="Q143" s="160">
        <v>0</v>
      </c>
      <c r="R143" s="160">
        <f>Q143*H143</f>
        <v>0</v>
      </c>
      <c r="S143" s="160">
        <v>0</v>
      </c>
      <c r="T143" s="160">
        <f>S143*H143</f>
        <v>0</v>
      </c>
      <c r="U143" s="161" t="s">
        <v>1</v>
      </c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62" t="s">
        <v>181</v>
      </c>
      <c r="AT143" s="162" t="s">
        <v>168</v>
      </c>
      <c r="AU143" s="162" t="s">
        <v>89</v>
      </c>
      <c r="AY143" s="17" t="s">
        <v>164</v>
      </c>
      <c r="BE143" s="163">
        <f>IF(N143="základní",J143,0)</f>
        <v>-157088.65</v>
      </c>
      <c r="BF143" s="163">
        <f>IF(N143="snížená",J143,0)</f>
        <v>0</v>
      </c>
      <c r="BG143" s="163">
        <f>IF(N143="zákl. přenesená",J143,0)</f>
        <v>0</v>
      </c>
      <c r="BH143" s="163">
        <f>IF(N143="sníž. přenesená",J143,0)</f>
        <v>0</v>
      </c>
      <c r="BI143" s="163">
        <f>IF(N143="nulová",J143,0)</f>
        <v>0</v>
      </c>
      <c r="BJ143" s="17" t="s">
        <v>87</v>
      </c>
      <c r="BK143" s="163">
        <f>ROUND(I143*H143,2)</f>
        <v>-157088.65</v>
      </c>
      <c r="BL143" s="17" t="s">
        <v>181</v>
      </c>
      <c r="BM143" s="162" t="s">
        <v>202</v>
      </c>
    </row>
    <row r="144" spans="1:65" s="2" customFormat="1">
      <c r="A144" s="31"/>
      <c r="B144" s="32"/>
      <c r="C144" s="31"/>
      <c r="D144" s="164" t="s">
        <v>174</v>
      </c>
      <c r="E144" s="31"/>
      <c r="F144" s="165" t="s">
        <v>201</v>
      </c>
      <c r="G144" s="31"/>
      <c r="H144" s="31"/>
      <c r="I144" s="31"/>
      <c r="J144" s="31"/>
      <c r="K144" s="31"/>
      <c r="L144" s="32"/>
      <c r="M144" s="166"/>
      <c r="N144" s="167"/>
      <c r="O144" s="57"/>
      <c r="P144" s="57"/>
      <c r="Q144" s="57"/>
      <c r="R144" s="57"/>
      <c r="S144" s="57"/>
      <c r="T144" s="57"/>
      <c r="U144" s="58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T144" s="17" t="s">
        <v>174</v>
      </c>
      <c r="AU144" s="17" t="s">
        <v>89</v>
      </c>
    </row>
    <row r="145" spans="1:65" s="2" customFormat="1" ht="21.75" customHeight="1">
      <c r="A145" s="31"/>
      <c r="B145" s="151"/>
      <c r="C145" s="152" t="s">
        <v>203</v>
      </c>
      <c r="D145" s="152" t="s">
        <v>168</v>
      </c>
      <c r="E145" s="153" t="s">
        <v>204</v>
      </c>
      <c r="F145" s="154" t="s">
        <v>205</v>
      </c>
      <c r="G145" s="155" t="s">
        <v>180</v>
      </c>
      <c r="H145" s="156">
        <v>-11.5</v>
      </c>
      <c r="I145" s="157">
        <v>1940</v>
      </c>
      <c r="J145" s="157">
        <f>ROUND(I145*H145,2)</f>
        <v>-22310</v>
      </c>
      <c r="K145" s="154" t="s">
        <v>1</v>
      </c>
      <c r="L145" s="32"/>
      <c r="M145" s="158" t="s">
        <v>1</v>
      </c>
      <c r="N145" s="159" t="s">
        <v>45</v>
      </c>
      <c r="O145" s="160">
        <v>0</v>
      </c>
      <c r="P145" s="160">
        <f>O145*H145</f>
        <v>0</v>
      </c>
      <c r="Q145" s="160">
        <v>0</v>
      </c>
      <c r="R145" s="160">
        <f>Q145*H145</f>
        <v>0</v>
      </c>
      <c r="S145" s="160">
        <v>0</v>
      </c>
      <c r="T145" s="160">
        <f>S145*H145</f>
        <v>0</v>
      </c>
      <c r="U145" s="161" t="s">
        <v>1</v>
      </c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62" t="s">
        <v>181</v>
      </c>
      <c r="AT145" s="162" t="s">
        <v>168</v>
      </c>
      <c r="AU145" s="162" t="s">
        <v>89</v>
      </c>
      <c r="AY145" s="17" t="s">
        <v>164</v>
      </c>
      <c r="BE145" s="163">
        <f>IF(N145="základní",J145,0)</f>
        <v>-22310</v>
      </c>
      <c r="BF145" s="163">
        <f>IF(N145="snížená",J145,0)</f>
        <v>0</v>
      </c>
      <c r="BG145" s="163">
        <f>IF(N145="zákl. přenesená",J145,0)</f>
        <v>0</v>
      </c>
      <c r="BH145" s="163">
        <f>IF(N145="sníž. přenesená",J145,0)</f>
        <v>0</v>
      </c>
      <c r="BI145" s="163">
        <f>IF(N145="nulová",J145,0)</f>
        <v>0</v>
      </c>
      <c r="BJ145" s="17" t="s">
        <v>87</v>
      </c>
      <c r="BK145" s="163">
        <f>ROUND(I145*H145,2)</f>
        <v>-22310</v>
      </c>
      <c r="BL145" s="17" t="s">
        <v>181</v>
      </c>
      <c r="BM145" s="162" t="s">
        <v>206</v>
      </c>
    </row>
    <row r="146" spans="1:65" s="2" customFormat="1">
      <c r="A146" s="31"/>
      <c r="B146" s="32"/>
      <c r="C146" s="31"/>
      <c r="D146" s="164" t="s">
        <v>174</v>
      </c>
      <c r="E146" s="31"/>
      <c r="F146" s="165" t="s">
        <v>205</v>
      </c>
      <c r="G146" s="31"/>
      <c r="H146" s="31"/>
      <c r="I146" s="31"/>
      <c r="J146" s="31"/>
      <c r="K146" s="31"/>
      <c r="L146" s="32"/>
      <c r="M146" s="166"/>
      <c r="N146" s="167"/>
      <c r="O146" s="57"/>
      <c r="P146" s="57"/>
      <c r="Q146" s="57"/>
      <c r="R146" s="57"/>
      <c r="S146" s="57"/>
      <c r="T146" s="57"/>
      <c r="U146" s="58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T146" s="17" t="s">
        <v>174</v>
      </c>
      <c r="AU146" s="17" t="s">
        <v>89</v>
      </c>
    </row>
    <row r="147" spans="1:65" s="2" customFormat="1" ht="24.2" customHeight="1">
      <c r="A147" s="31"/>
      <c r="B147" s="151"/>
      <c r="C147" s="152" t="s">
        <v>207</v>
      </c>
      <c r="D147" s="152" t="s">
        <v>168</v>
      </c>
      <c r="E147" s="153" t="s">
        <v>208</v>
      </c>
      <c r="F147" s="154" t="s">
        <v>209</v>
      </c>
      <c r="G147" s="155" t="s">
        <v>180</v>
      </c>
      <c r="H147" s="156">
        <v>-22.75</v>
      </c>
      <c r="I147" s="157">
        <v>1778</v>
      </c>
      <c r="J147" s="157">
        <f>ROUND(I147*H147,2)</f>
        <v>-40449.5</v>
      </c>
      <c r="K147" s="154" t="s">
        <v>1</v>
      </c>
      <c r="L147" s="32"/>
      <c r="M147" s="158" t="s">
        <v>1</v>
      </c>
      <c r="N147" s="159" t="s">
        <v>45</v>
      </c>
      <c r="O147" s="160">
        <v>0</v>
      </c>
      <c r="P147" s="160">
        <f>O147*H147</f>
        <v>0</v>
      </c>
      <c r="Q147" s="160">
        <v>0</v>
      </c>
      <c r="R147" s="160">
        <f>Q147*H147</f>
        <v>0</v>
      </c>
      <c r="S147" s="160">
        <v>0</v>
      </c>
      <c r="T147" s="160">
        <f>S147*H147</f>
        <v>0</v>
      </c>
      <c r="U147" s="161" t="s">
        <v>1</v>
      </c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62" t="s">
        <v>181</v>
      </c>
      <c r="AT147" s="162" t="s">
        <v>168</v>
      </c>
      <c r="AU147" s="162" t="s">
        <v>89</v>
      </c>
      <c r="AY147" s="17" t="s">
        <v>164</v>
      </c>
      <c r="BE147" s="163">
        <f>IF(N147="základní",J147,0)</f>
        <v>-40449.5</v>
      </c>
      <c r="BF147" s="163">
        <f>IF(N147="snížená",J147,0)</f>
        <v>0</v>
      </c>
      <c r="BG147" s="163">
        <f>IF(N147="zákl. přenesená",J147,0)</f>
        <v>0</v>
      </c>
      <c r="BH147" s="163">
        <f>IF(N147="sníž. přenesená",J147,0)</f>
        <v>0</v>
      </c>
      <c r="BI147" s="163">
        <f>IF(N147="nulová",J147,0)</f>
        <v>0</v>
      </c>
      <c r="BJ147" s="17" t="s">
        <v>87</v>
      </c>
      <c r="BK147" s="163">
        <f>ROUND(I147*H147,2)</f>
        <v>-40449.5</v>
      </c>
      <c r="BL147" s="17" t="s">
        <v>181</v>
      </c>
      <c r="BM147" s="162" t="s">
        <v>210</v>
      </c>
    </row>
    <row r="148" spans="1:65" s="2" customFormat="1">
      <c r="A148" s="31"/>
      <c r="B148" s="32"/>
      <c r="C148" s="31"/>
      <c r="D148" s="164" t="s">
        <v>174</v>
      </c>
      <c r="E148" s="31"/>
      <c r="F148" s="165" t="s">
        <v>209</v>
      </c>
      <c r="G148" s="31"/>
      <c r="H148" s="31"/>
      <c r="I148" s="31"/>
      <c r="J148" s="31"/>
      <c r="K148" s="31"/>
      <c r="L148" s="32"/>
      <c r="M148" s="168"/>
      <c r="N148" s="169"/>
      <c r="O148" s="170"/>
      <c r="P148" s="170"/>
      <c r="Q148" s="170"/>
      <c r="R148" s="170"/>
      <c r="S148" s="170"/>
      <c r="T148" s="170"/>
      <c r="U148" s="17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T148" s="17" t="s">
        <v>174</v>
      </c>
      <c r="AU148" s="17" t="s">
        <v>89</v>
      </c>
    </row>
    <row r="149" spans="1:65" s="2" customFormat="1" ht="6.95" customHeight="1">
      <c r="A149" s="31"/>
      <c r="B149" s="46"/>
      <c r="C149" s="47"/>
      <c r="D149" s="47"/>
      <c r="E149" s="47"/>
      <c r="F149" s="47"/>
      <c r="G149" s="47"/>
      <c r="H149" s="47"/>
      <c r="I149" s="47"/>
      <c r="J149" s="47"/>
      <c r="K149" s="47"/>
      <c r="L149" s="32"/>
      <c r="M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</row>
  </sheetData>
  <autoFilter ref="C126:K148"/>
  <mergeCells count="11">
    <mergeCell ref="L2:V2"/>
    <mergeCell ref="E87:H87"/>
    <mergeCell ref="E89:H89"/>
    <mergeCell ref="E115:H115"/>
    <mergeCell ref="E117:H117"/>
    <mergeCell ref="E119:H119"/>
    <mergeCell ref="E7:H7"/>
    <mergeCell ref="E9:H9"/>
    <mergeCell ref="E11:H11"/>
    <mergeCell ref="E29:H29"/>
    <mergeCell ref="E85:H85"/>
  </mergeCells>
  <printOptions horizontalCentered="1"/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M197"/>
  <sheetViews>
    <sheetView showGridLines="0" topLeftCell="A128" zoomScaleSheetLayoutView="55" workbookViewId="0">
      <selection activeCell="F135" sqref="F13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56">
      <c r="A1" s="101"/>
    </row>
    <row r="2" spans="1:56" s="1" customFormat="1" ht="36.950000000000003" customHeight="1">
      <c r="L2" s="357" t="s">
        <v>5</v>
      </c>
      <c r="M2" s="343"/>
      <c r="N2" s="343"/>
      <c r="O2" s="343"/>
      <c r="P2" s="343"/>
      <c r="Q2" s="343"/>
      <c r="R2" s="343"/>
      <c r="S2" s="343"/>
      <c r="T2" s="343"/>
      <c r="U2" s="343"/>
      <c r="V2" s="343"/>
      <c r="AT2" s="17" t="s">
        <v>100</v>
      </c>
      <c r="AZ2" s="172" t="s">
        <v>211</v>
      </c>
      <c r="BA2" s="172" t="s">
        <v>211</v>
      </c>
      <c r="BB2" s="172" t="s">
        <v>1</v>
      </c>
      <c r="BC2" s="172" t="s">
        <v>212</v>
      </c>
      <c r="BD2" s="172" t="s">
        <v>89</v>
      </c>
    </row>
    <row r="3" spans="1:5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  <c r="AZ3" s="172" t="s">
        <v>213</v>
      </c>
      <c r="BA3" s="172" t="s">
        <v>213</v>
      </c>
      <c r="BB3" s="172" t="s">
        <v>1</v>
      </c>
      <c r="BC3" s="172" t="s">
        <v>214</v>
      </c>
      <c r="BD3" s="172" t="s">
        <v>89</v>
      </c>
    </row>
    <row r="4" spans="1:56" s="1" customFormat="1" ht="24.95" customHeight="1">
      <c r="B4" s="20"/>
      <c r="D4" s="21" t="s">
        <v>132</v>
      </c>
      <c r="L4" s="20"/>
      <c r="M4" s="102" t="s">
        <v>10</v>
      </c>
      <c r="AT4" s="17" t="s">
        <v>3</v>
      </c>
      <c r="AZ4" s="172" t="s">
        <v>215</v>
      </c>
      <c r="BA4" s="172" t="s">
        <v>215</v>
      </c>
      <c r="BB4" s="172" t="s">
        <v>1</v>
      </c>
      <c r="BC4" s="172" t="s">
        <v>216</v>
      </c>
      <c r="BD4" s="172" t="s">
        <v>89</v>
      </c>
    </row>
    <row r="5" spans="1:56" s="1" customFormat="1" ht="6.95" customHeight="1">
      <c r="B5" s="20"/>
      <c r="L5" s="20"/>
      <c r="AZ5" s="172" t="s">
        <v>217</v>
      </c>
      <c r="BA5" s="172" t="s">
        <v>217</v>
      </c>
      <c r="BB5" s="172" t="s">
        <v>1</v>
      </c>
      <c r="BC5" s="172" t="s">
        <v>212</v>
      </c>
      <c r="BD5" s="172" t="s">
        <v>89</v>
      </c>
    </row>
    <row r="6" spans="1:56" s="1" customFormat="1" ht="12" customHeight="1">
      <c r="B6" s="20"/>
      <c r="D6" s="26" t="s">
        <v>14</v>
      </c>
      <c r="L6" s="20"/>
      <c r="AZ6" s="172" t="s">
        <v>218</v>
      </c>
      <c r="BA6" s="172" t="s">
        <v>218</v>
      </c>
      <c r="BB6" s="172" t="s">
        <v>1</v>
      </c>
      <c r="BC6" s="172" t="s">
        <v>214</v>
      </c>
      <c r="BD6" s="172" t="s">
        <v>89</v>
      </c>
    </row>
    <row r="7" spans="1:56" s="1" customFormat="1" ht="16.5" customHeight="1">
      <c r="B7" s="20"/>
      <c r="E7" s="377" t="str">
        <f>'Rekapitulace stavby'!K6</f>
        <v>Integrované městské centrum TILIA -Zm.L. -dod.č.6</v>
      </c>
      <c r="F7" s="378"/>
      <c r="G7" s="378"/>
      <c r="H7" s="378"/>
      <c r="L7" s="20"/>
      <c r="AZ7" s="172" t="s">
        <v>219</v>
      </c>
      <c r="BA7" s="172" t="s">
        <v>219</v>
      </c>
      <c r="BB7" s="172" t="s">
        <v>1</v>
      </c>
      <c r="BC7" s="172" t="s">
        <v>216</v>
      </c>
      <c r="BD7" s="172" t="s">
        <v>89</v>
      </c>
    </row>
    <row r="8" spans="1:56" ht="12.75">
      <c r="B8" s="20"/>
      <c r="D8" s="26" t="s">
        <v>133</v>
      </c>
      <c r="L8" s="20"/>
      <c r="AZ8" s="172" t="s">
        <v>220</v>
      </c>
      <c r="BA8" s="172" t="s">
        <v>220</v>
      </c>
      <c r="BB8" s="172" t="s">
        <v>1</v>
      </c>
      <c r="BC8" s="172" t="s">
        <v>212</v>
      </c>
      <c r="BD8" s="172" t="s">
        <v>89</v>
      </c>
    </row>
    <row r="9" spans="1:56" s="1" customFormat="1" ht="16.5" customHeight="1">
      <c r="B9" s="20"/>
      <c r="E9" s="377" t="s">
        <v>134</v>
      </c>
      <c r="F9" s="343"/>
      <c r="G9" s="343"/>
      <c r="H9" s="343"/>
      <c r="L9" s="20"/>
      <c r="AZ9" s="172" t="s">
        <v>221</v>
      </c>
      <c r="BA9" s="172" t="s">
        <v>221</v>
      </c>
      <c r="BB9" s="172" t="s">
        <v>1</v>
      </c>
      <c r="BC9" s="172" t="s">
        <v>214</v>
      </c>
      <c r="BD9" s="172" t="s">
        <v>89</v>
      </c>
    </row>
    <row r="10" spans="1:56" s="1" customFormat="1" ht="12" customHeight="1">
      <c r="B10" s="20"/>
      <c r="D10" s="26" t="s">
        <v>135</v>
      </c>
      <c r="L10" s="20"/>
      <c r="AZ10" s="172" t="s">
        <v>222</v>
      </c>
      <c r="BA10" s="172" t="s">
        <v>222</v>
      </c>
      <c r="BB10" s="172" t="s">
        <v>1</v>
      </c>
      <c r="BC10" s="172" t="s">
        <v>216</v>
      </c>
      <c r="BD10" s="172" t="s">
        <v>89</v>
      </c>
    </row>
    <row r="11" spans="1:56" s="2" customFormat="1" ht="16.5" customHeight="1">
      <c r="A11" s="31"/>
      <c r="B11" s="32"/>
      <c r="C11" s="31"/>
      <c r="D11" s="31"/>
      <c r="E11" s="379" t="s">
        <v>223</v>
      </c>
      <c r="F11" s="376"/>
      <c r="G11" s="376"/>
      <c r="H11" s="376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Z11" s="172" t="s">
        <v>224</v>
      </c>
      <c r="BA11" s="172" t="s">
        <v>224</v>
      </c>
      <c r="BB11" s="172" t="s">
        <v>1</v>
      </c>
      <c r="BC11" s="172" t="s">
        <v>212</v>
      </c>
      <c r="BD11" s="172" t="s">
        <v>89</v>
      </c>
    </row>
    <row r="12" spans="1:56" s="2" customFormat="1" ht="12" customHeight="1">
      <c r="A12" s="31"/>
      <c r="B12" s="32"/>
      <c r="C12" s="31"/>
      <c r="D12" s="26" t="s">
        <v>225</v>
      </c>
      <c r="E12" s="31"/>
      <c r="F12" s="31"/>
      <c r="G12" s="31"/>
      <c r="H12" s="31"/>
      <c r="I12" s="31"/>
      <c r="J12" s="31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Z12" s="172" t="s">
        <v>226</v>
      </c>
      <c r="BA12" s="172" t="s">
        <v>226</v>
      </c>
      <c r="BB12" s="172" t="s">
        <v>1</v>
      </c>
      <c r="BC12" s="172" t="s">
        <v>214</v>
      </c>
      <c r="BD12" s="172" t="s">
        <v>89</v>
      </c>
    </row>
    <row r="13" spans="1:56" s="2" customFormat="1" ht="16.5" customHeight="1">
      <c r="A13" s="31"/>
      <c r="B13" s="32"/>
      <c r="C13" s="31"/>
      <c r="D13" s="31"/>
      <c r="E13" s="340" t="s">
        <v>227</v>
      </c>
      <c r="F13" s="376"/>
      <c r="G13" s="376"/>
      <c r="H13" s="376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Z13" s="172" t="s">
        <v>228</v>
      </c>
      <c r="BA13" s="172" t="s">
        <v>228</v>
      </c>
      <c r="BB13" s="172" t="s">
        <v>1</v>
      </c>
      <c r="BC13" s="172" t="s">
        <v>216</v>
      </c>
      <c r="BD13" s="172" t="s">
        <v>89</v>
      </c>
    </row>
    <row r="14" spans="1:56" s="2" customFormat="1">
      <c r="A14" s="31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Z14" s="172" t="s">
        <v>229</v>
      </c>
      <c r="BA14" s="172" t="s">
        <v>229</v>
      </c>
      <c r="BB14" s="172" t="s">
        <v>1</v>
      </c>
      <c r="BC14" s="172" t="s">
        <v>212</v>
      </c>
      <c r="BD14" s="172" t="s">
        <v>89</v>
      </c>
    </row>
    <row r="15" spans="1:56" s="2" customFormat="1" ht="12" customHeight="1">
      <c r="A15" s="31"/>
      <c r="B15" s="32"/>
      <c r="C15" s="31"/>
      <c r="D15" s="26" t="s">
        <v>16</v>
      </c>
      <c r="E15" s="31"/>
      <c r="F15" s="24" t="s">
        <v>1</v>
      </c>
      <c r="G15" s="31"/>
      <c r="H15" s="31"/>
      <c r="I15" s="26" t="s">
        <v>17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Z15" s="172" t="s">
        <v>230</v>
      </c>
      <c r="BA15" s="172" t="s">
        <v>230</v>
      </c>
      <c r="BB15" s="172" t="s">
        <v>1</v>
      </c>
      <c r="BC15" s="172" t="s">
        <v>214</v>
      </c>
      <c r="BD15" s="172" t="s">
        <v>89</v>
      </c>
    </row>
    <row r="16" spans="1:56" s="2" customFormat="1" ht="12" customHeight="1">
      <c r="A16" s="31"/>
      <c r="B16" s="32"/>
      <c r="C16" s="31"/>
      <c r="D16" s="26" t="s">
        <v>18</v>
      </c>
      <c r="E16" s="31"/>
      <c r="F16" s="24" t="s">
        <v>19</v>
      </c>
      <c r="G16" s="31"/>
      <c r="H16" s="31"/>
      <c r="I16" s="26" t="s">
        <v>20</v>
      </c>
      <c r="J16" s="54">
        <f>'Rekapitulace stavby'!AN8</f>
        <v>45173</v>
      </c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Z16" s="172" t="s">
        <v>231</v>
      </c>
      <c r="BA16" s="172" t="s">
        <v>231</v>
      </c>
      <c r="BB16" s="172" t="s">
        <v>1</v>
      </c>
      <c r="BC16" s="172" t="s">
        <v>232</v>
      </c>
      <c r="BD16" s="172" t="s">
        <v>89</v>
      </c>
    </row>
    <row r="17" spans="1:56" s="2" customFormat="1" ht="10.9" customHeight="1">
      <c r="A17" s="31"/>
      <c r="B17" s="32"/>
      <c r="C17" s="31"/>
      <c r="D17" s="31"/>
      <c r="E17" s="31"/>
      <c r="F17" s="31"/>
      <c r="G17" s="31"/>
      <c r="H17" s="31"/>
      <c r="I17" s="31"/>
      <c r="J17" s="31"/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Z17" s="172" t="s">
        <v>233</v>
      </c>
      <c r="BA17" s="172" t="s">
        <v>233</v>
      </c>
      <c r="BB17" s="172" t="s">
        <v>1</v>
      </c>
      <c r="BC17" s="172" t="s">
        <v>212</v>
      </c>
      <c r="BD17" s="172" t="s">
        <v>89</v>
      </c>
    </row>
    <row r="18" spans="1:56" s="2" customFormat="1" ht="12" customHeight="1">
      <c r="A18" s="31"/>
      <c r="B18" s="32"/>
      <c r="C18" s="31"/>
      <c r="D18" s="26" t="s">
        <v>21</v>
      </c>
      <c r="E18" s="31"/>
      <c r="F18" s="31"/>
      <c r="G18" s="31"/>
      <c r="H18" s="31"/>
      <c r="I18" s="26" t="s">
        <v>22</v>
      </c>
      <c r="J18" s="24" t="s">
        <v>23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Z18" s="172" t="s">
        <v>234</v>
      </c>
      <c r="BA18" s="172" t="s">
        <v>234</v>
      </c>
      <c r="BB18" s="172" t="s">
        <v>1</v>
      </c>
      <c r="BC18" s="172" t="s">
        <v>214</v>
      </c>
      <c r="BD18" s="172" t="s">
        <v>89</v>
      </c>
    </row>
    <row r="19" spans="1:56" s="2" customFormat="1" ht="18" customHeight="1">
      <c r="A19" s="31"/>
      <c r="B19" s="32"/>
      <c r="C19" s="31"/>
      <c r="D19" s="31"/>
      <c r="E19" s="24" t="s">
        <v>24</v>
      </c>
      <c r="F19" s="31"/>
      <c r="G19" s="31"/>
      <c r="H19" s="31"/>
      <c r="I19" s="26" t="s">
        <v>25</v>
      </c>
      <c r="J19" s="24" t="s">
        <v>26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Z19" s="172" t="s">
        <v>235</v>
      </c>
      <c r="BA19" s="172" t="s">
        <v>235</v>
      </c>
      <c r="BB19" s="172" t="s">
        <v>1</v>
      </c>
      <c r="BC19" s="172" t="s">
        <v>232</v>
      </c>
      <c r="BD19" s="172" t="s">
        <v>89</v>
      </c>
    </row>
    <row r="20" spans="1:56" s="2" customFormat="1" ht="6.95" customHeight="1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56" s="2" customFormat="1" ht="12" customHeight="1">
      <c r="A21" s="31"/>
      <c r="B21" s="32"/>
      <c r="C21" s="31"/>
      <c r="D21" s="26" t="s">
        <v>27</v>
      </c>
      <c r="E21" s="31"/>
      <c r="F21" s="31"/>
      <c r="G21" s="31"/>
      <c r="H21" s="31"/>
      <c r="I21" s="26" t="s">
        <v>22</v>
      </c>
      <c r="J21" s="24" t="s">
        <v>28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56" s="2" customFormat="1" ht="18" customHeight="1">
      <c r="A22" s="31"/>
      <c r="B22" s="32"/>
      <c r="C22" s="31"/>
      <c r="D22" s="31"/>
      <c r="E22" s="24" t="s">
        <v>29</v>
      </c>
      <c r="F22" s="31"/>
      <c r="G22" s="31"/>
      <c r="H22" s="31"/>
      <c r="I22" s="26" t="s">
        <v>25</v>
      </c>
      <c r="J22" s="24" t="s">
        <v>30</v>
      </c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56" s="2" customFormat="1" ht="6.95" customHeight="1">
      <c r="A23" s="31"/>
      <c r="B23" s="32"/>
      <c r="C23" s="31"/>
      <c r="D23" s="31"/>
      <c r="E23" s="31"/>
      <c r="F23" s="31"/>
      <c r="G23" s="31"/>
      <c r="H23" s="31"/>
      <c r="I23" s="31"/>
      <c r="J23" s="31"/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56" s="2" customFormat="1" ht="12" customHeight="1">
      <c r="A24" s="31"/>
      <c r="B24" s="32"/>
      <c r="C24" s="31"/>
      <c r="D24" s="26" t="s">
        <v>31</v>
      </c>
      <c r="E24" s="31"/>
      <c r="F24" s="31"/>
      <c r="G24" s="31"/>
      <c r="H24" s="31"/>
      <c r="I24" s="26" t="s">
        <v>22</v>
      </c>
      <c r="J24" s="24" t="s">
        <v>32</v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56" s="2" customFormat="1" ht="18" customHeight="1">
      <c r="A25" s="31"/>
      <c r="B25" s="32"/>
      <c r="C25" s="31"/>
      <c r="D25" s="31"/>
      <c r="E25" s="24" t="s">
        <v>33</v>
      </c>
      <c r="F25" s="31"/>
      <c r="G25" s="31"/>
      <c r="H25" s="31"/>
      <c r="I25" s="26" t="s">
        <v>25</v>
      </c>
      <c r="J25" s="24" t="s">
        <v>1</v>
      </c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56" s="2" customFormat="1" ht="6.95" customHeight="1">
      <c r="A26" s="31"/>
      <c r="B26" s="32"/>
      <c r="C26" s="31"/>
      <c r="D26" s="31"/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56" s="2" customFormat="1" ht="12" customHeight="1">
      <c r="A27" s="31"/>
      <c r="B27" s="32"/>
      <c r="C27" s="31"/>
      <c r="D27" s="26" t="s">
        <v>35</v>
      </c>
      <c r="E27" s="31"/>
      <c r="F27" s="31"/>
      <c r="G27" s="31"/>
      <c r="H27" s="31"/>
      <c r="I27" s="26" t="s">
        <v>22</v>
      </c>
      <c r="J27" s="24" t="s">
        <v>1</v>
      </c>
      <c r="K27" s="31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56" s="2" customFormat="1" ht="18" customHeight="1">
      <c r="A28" s="31"/>
      <c r="B28" s="32"/>
      <c r="C28" s="31"/>
      <c r="D28" s="31"/>
      <c r="E28" s="24" t="s">
        <v>36</v>
      </c>
      <c r="F28" s="31"/>
      <c r="G28" s="31"/>
      <c r="H28" s="31"/>
      <c r="I28" s="26" t="s">
        <v>25</v>
      </c>
      <c r="J28" s="24" t="s">
        <v>1</v>
      </c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56" s="2" customFormat="1" ht="6.95" customHeight="1">
      <c r="A29" s="31"/>
      <c r="B29" s="32"/>
      <c r="C29" s="31"/>
      <c r="D29" s="31"/>
      <c r="E29" s="31"/>
      <c r="F29" s="31"/>
      <c r="G29" s="31"/>
      <c r="H29" s="31"/>
      <c r="I29" s="31"/>
      <c r="J29" s="31"/>
      <c r="K29" s="31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56" s="2" customFormat="1" ht="12" customHeight="1">
      <c r="A30" s="31"/>
      <c r="B30" s="32"/>
      <c r="C30" s="31"/>
      <c r="D30" s="26" t="s">
        <v>37</v>
      </c>
      <c r="E30" s="31"/>
      <c r="F30" s="31"/>
      <c r="G30" s="31"/>
      <c r="H30" s="31"/>
      <c r="I30" s="31"/>
      <c r="J30" s="31"/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56" s="8" customFormat="1" ht="16.5" customHeight="1">
      <c r="A31" s="103"/>
      <c r="B31" s="104"/>
      <c r="C31" s="103"/>
      <c r="D31" s="103"/>
      <c r="E31" s="345" t="s">
        <v>1</v>
      </c>
      <c r="F31" s="345"/>
      <c r="G31" s="345"/>
      <c r="H31" s="345"/>
      <c r="I31" s="103"/>
      <c r="J31" s="103"/>
      <c r="K31" s="103"/>
      <c r="L31" s="105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</row>
    <row r="32" spans="1:56" s="2" customFormat="1" ht="6.95" customHeight="1">
      <c r="A32" s="31"/>
      <c r="B32" s="32"/>
      <c r="C32" s="31"/>
      <c r="D32" s="31"/>
      <c r="E32" s="31"/>
      <c r="F32" s="31"/>
      <c r="G32" s="31"/>
      <c r="H32" s="31"/>
      <c r="I32" s="31"/>
      <c r="J32" s="31"/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5"/>
      <c r="E33" s="65"/>
      <c r="F33" s="65"/>
      <c r="G33" s="65"/>
      <c r="H33" s="65"/>
      <c r="I33" s="65"/>
      <c r="J33" s="65"/>
      <c r="K33" s="65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24" t="s">
        <v>137</v>
      </c>
      <c r="E34" s="31"/>
      <c r="F34" s="31"/>
      <c r="G34" s="31"/>
      <c r="H34" s="31"/>
      <c r="I34" s="31"/>
      <c r="J34" s="30">
        <f>J100</f>
        <v>62897.540000000008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29" t="s">
        <v>138</v>
      </c>
      <c r="E35" s="31"/>
      <c r="F35" s="31"/>
      <c r="G35" s="31"/>
      <c r="H35" s="31"/>
      <c r="I35" s="31"/>
      <c r="J35" s="30">
        <f>J105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25.35" customHeight="1">
      <c r="A36" s="31"/>
      <c r="B36" s="32"/>
      <c r="C36" s="31"/>
      <c r="D36" s="106" t="s">
        <v>40</v>
      </c>
      <c r="E36" s="31"/>
      <c r="F36" s="31"/>
      <c r="G36" s="31"/>
      <c r="H36" s="31"/>
      <c r="I36" s="31"/>
      <c r="J36" s="70">
        <f>ROUND(J34 + J35, 2)</f>
        <v>62897.54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6.95" customHeight="1">
      <c r="A37" s="31"/>
      <c r="B37" s="32"/>
      <c r="C37" s="31"/>
      <c r="D37" s="65"/>
      <c r="E37" s="65"/>
      <c r="F37" s="65"/>
      <c r="G37" s="65"/>
      <c r="H37" s="65"/>
      <c r="I37" s="65"/>
      <c r="J37" s="65"/>
      <c r="K37" s="65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>
      <c r="A38" s="31"/>
      <c r="B38" s="32"/>
      <c r="C38" s="31"/>
      <c r="D38" s="31"/>
      <c r="E38" s="31"/>
      <c r="F38" s="35" t="s">
        <v>42</v>
      </c>
      <c r="G38" s="31"/>
      <c r="H38" s="31"/>
      <c r="I38" s="35" t="s">
        <v>41</v>
      </c>
      <c r="J38" s="35" t="s">
        <v>43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customHeight="1">
      <c r="A39" s="31"/>
      <c r="B39" s="32"/>
      <c r="C39" s="31"/>
      <c r="D39" s="107" t="s">
        <v>44</v>
      </c>
      <c r="E39" s="26" t="s">
        <v>45</v>
      </c>
      <c r="F39" s="108">
        <f>ROUND((SUM(BE105:BE106) + SUM(BE130:BE196)),  2)</f>
        <v>62897.54</v>
      </c>
      <c r="G39" s="31"/>
      <c r="H39" s="31"/>
      <c r="I39" s="109">
        <v>0.21</v>
      </c>
      <c r="J39" s="108">
        <f>ROUND(((SUM(BE105:BE106) + SUM(BE130:BE196))*I39),  2)</f>
        <v>13208.48</v>
      </c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26" t="s">
        <v>46</v>
      </c>
      <c r="F40" s="108">
        <f>ROUND((SUM(BF105:BF106) + SUM(BF130:BF196)),  2)</f>
        <v>0</v>
      </c>
      <c r="G40" s="31"/>
      <c r="H40" s="31"/>
      <c r="I40" s="109">
        <v>0.15</v>
      </c>
      <c r="J40" s="108">
        <f>ROUND(((SUM(BF105:BF106) + SUM(BF130:BF196))*I40),  2)</f>
        <v>0</v>
      </c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5" hidden="1" customHeight="1">
      <c r="A41" s="31"/>
      <c r="B41" s="32"/>
      <c r="C41" s="31"/>
      <c r="D41" s="31"/>
      <c r="E41" s="26" t="s">
        <v>47</v>
      </c>
      <c r="F41" s="108">
        <f>ROUND((SUM(BG105:BG106) + SUM(BG130:BG196)),  2)</f>
        <v>0</v>
      </c>
      <c r="G41" s="31"/>
      <c r="H41" s="31"/>
      <c r="I41" s="109">
        <v>0.21</v>
      </c>
      <c r="J41" s="108">
        <f>0</f>
        <v>0</v>
      </c>
      <c r="K41" s="31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hidden="1" customHeight="1">
      <c r="A42" s="31"/>
      <c r="B42" s="32"/>
      <c r="C42" s="31"/>
      <c r="D42" s="31"/>
      <c r="E42" s="26" t="s">
        <v>48</v>
      </c>
      <c r="F42" s="108">
        <f>ROUND((SUM(BH105:BH106) + SUM(BH130:BH196)),  2)</f>
        <v>0</v>
      </c>
      <c r="G42" s="31"/>
      <c r="H42" s="31"/>
      <c r="I42" s="109">
        <v>0.15</v>
      </c>
      <c r="J42" s="108">
        <f>0</f>
        <v>0</v>
      </c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14.45" hidden="1" customHeight="1">
      <c r="A43" s="31"/>
      <c r="B43" s="32"/>
      <c r="C43" s="31"/>
      <c r="D43" s="31"/>
      <c r="E43" s="26" t="s">
        <v>49</v>
      </c>
      <c r="F43" s="108">
        <f>ROUND((SUM(BI105:BI106) + SUM(BI130:BI196)),  2)</f>
        <v>0</v>
      </c>
      <c r="G43" s="31"/>
      <c r="H43" s="31"/>
      <c r="I43" s="109">
        <v>0</v>
      </c>
      <c r="J43" s="108">
        <f>0</f>
        <v>0</v>
      </c>
      <c r="K43" s="31"/>
      <c r="L43" s="4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6.95" customHeight="1">
      <c r="A44" s="31"/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4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2" customFormat="1" ht="25.35" customHeight="1">
      <c r="A45" s="31"/>
      <c r="B45" s="32"/>
      <c r="C45" s="99"/>
      <c r="D45" s="110" t="s">
        <v>50</v>
      </c>
      <c r="E45" s="59"/>
      <c r="F45" s="59"/>
      <c r="G45" s="111" t="s">
        <v>51</v>
      </c>
      <c r="H45" s="112" t="s">
        <v>52</v>
      </c>
      <c r="I45" s="59"/>
      <c r="J45" s="113">
        <f>SUM(J36:J43)</f>
        <v>76106.02</v>
      </c>
      <c r="K45" s="114"/>
      <c r="L45" s="4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s="2" customFormat="1" ht="14.45" customHeight="1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  <c r="L46" s="4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1"/>
      <c r="D50" s="42" t="s">
        <v>53</v>
      </c>
      <c r="E50" s="43"/>
      <c r="F50" s="43"/>
      <c r="G50" s="42" t="s">
        <v>54</v>
      </c>
      <c r="H50" s="43"/>
      <c r="I50" s="43"/>
      <c r="J50" s="43"/>
      <c r="K50" s="43"/>
      <c r="L50" s="4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1"/>
      <c r="B61" s="32"/>
      <c r="C61" s="31"/>
      <c r="D61" s="44" t="s">
        <v>55</v>
      </c>
      <c r="E61" s="34"/>
      <c r="F61" s="115" t="s">
        <v>56</v>
      </c>
      <c r="G61" s="44" t="s">
        <v>55</v>
      </c>
      <c r="H61" s="34"/>
      <c r="I61" s="34"/>
      <c r="J61" s="116" t="s">
        <v>56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1"/>
      <c r="B65" s="32"/>
      <c r="C65" s="31"/>
      <c r="D65" s="42" t="s">
        <v>57</v>
      </c>
      <c r="E65" s="45"/>
      <c r="F65" s="45"/>
      <c r="G65" s="42" t="s">
        <v>58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1"/>
      <c r="B76" s="32"/>
      <c r="C76" s="31"/>
      <c r="D76" s="44" t="s">
        <v>55</v>
      </c>
      <c r="E76" s="34"/>
      <c r="F76" s="115" t="s">
        <v>56</v>
      </c>
      <c r="G76" s="44" t="s">
        <v>55</v>
      </c>
      <c r="H76" s="34"/>
      <c r="I76" s="34"/>
      <c r="J76" s="116" t="s">
        <v>56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>
      <c r="A82" s="31"/>
      <c r="B82" s="32"/>
      <c r="C82" s="21" t="s">
        <v>139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14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>
      <c r="A85" s="31"/>
      <c r="B85" s="32"/>
      <c r="C85" s="31"/>
      <c r="D85" s="31"/>
      <c r="E85" s="377" t="str">
        <f>E7</f>
        <v>Integrované městské centrum TILIA -Zm.L. -dod.č.6</v>
      </c>
      <c r="F85" s="378"/>
      <c r="G85" s="378"/>
      <c r="H85" s="378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20"/>
      <c r="C86" s="26" t="s">
        <v>133</v>
      </c>
      <c r="L86" s="20"/>
    </row>
    <row r="87" spans="1:31" s="1" customFormat="1" ht="16.5" customHeight="1">
      <c r="B87" s="20"/>
      <c r="E87" s="377" t="s">
        <v>134</v>
      </c>
      <c r="F87" s="343"/>
      <c r="G87" s="343"/>
      <c r="H87" s="343"/>
      <c r="L87" s="20"/>
    </row>
    <row r="88" spans="1:31" s="1" customFormat="1" ht="12" customHeight="1">
      <c r="B88" s="20"/>
      <c r="C88" s="26" t="s">
        <v>135</v>
      </c>
      <c r="L88" s="20"/>
    </row>
    <row r="89" spans="1:31" s="2" customFormat="1" ht="16.5" customHeight="1">
      <c r="A89" s="31"/>
      <c r="B89" s="32"/>
      <c r="C89" s="31"/>
      <c r="D89" s="31"/>
      <c r="E89" s="379" t="s">
        <v>223</v>
      </c>
      <c r="F89" s="376"/>
      <c r="G89" s="376"/>
      <c r="H89" s="376"/>
      <c r="I89" s="31"/>
      <c r="J89" s="31"/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225</v>
      </c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1"/>
      <c r="D91" s="31"/>
      <c r="E91" s="340" t="str">
        <f>E13</f>
        <v>29.1 - Zábradlí Z02</v>
      </c>
      <c r="F91" s="376"/>
      <c r="G91" s="376"/>
      <c r="H91" s="376"/>
      <c r="I91" s="31"/>
      <c r="J91" s="31"/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18</v>
      </c>
      <c r="D93" s="31"/>
      <c r="E93" s="31"/>
      <c r="F93" s="24" t="str">
        <f>F16</f>
        <v>Rychnov u Jablonce nad Nisou</v>
      </c>
      <c r="G93" s="31"/>
      <c r="H93" s="31"/>
      <c r="I93" s="26" t="s">
        <v>20</v>
      </c>
      <c r="J93" s="54">
        <f>IF(J16="","",J16)</f>
        <v>45173</v>
      </c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5" customHeight="1">
      <c r="A94" s="31"/>
      <c r="B94" s="32"/>
      <c r="C94" s="31"/>
      <c r="D94" s="31"/>
      <c r="E94" s="31"/>
      <c r="F94" s="31"/>
      <c r="G94" s="31"/>
      <c r="H94" s="31"/>
      <c r="I94" s="31"/>
      <c r="J94" s="31"/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2" customHeight="1">
      <c r="A95" s="31"/>
      <c r="B95" s="32"/>
      <c r="C95" s="26" t="s">
        <v>21</v>
      </c>
      <c r="D95" s="31"/>
      <c r="E95" s="31"/>
      <c r="F95" s="24" t="str">
        <f>E19</f>
        <v>Město Rychnov u Jablonce nad Nisou</v>
      </c>
      <c r="G95" s="31"/>
      <c r="H95" s="31"/>
      <c r="I95" s="26" t="s">
        <v>31</v>
      </c>
      <c r="J95" s="27" t="str">
        <f>E25</f>
        <v>DESIGM 4</v>
      </c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5.7" customHeight="1">
      <c r="A96" s="31"/>
      <c r="B96" s="32"/>
      <c r="C96" s="26" t="s">
        <v>27</v>
      </c>
      <c r="D96" s="31"/>
      <c r="E96" s="31"/>
      <c r="F96" s="24" t="str">
        <f>IF(E22="","",E22)</f>
        <v>CL-EVANS s.r.o., Bulharská 1557, Česká Lípa</v>
      </c>
      <c r="G96" s="31"/>
      <c r="H96" s="31"/>
      <c r="I96" s="26" t="s">
        <v>35</v>
      </c>
      <c r="J96" s="27" t="str">
        <f>E28</f>
        <v>Radek Ulbricht, CL-EVANS s.r.o.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4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17" t="s">
        <v>140</v>
      </c>
      <c r="D98" s="99"/>
      <c r="E98" s="99"/>
      <c r="F98" s="99"/>
      <c r="G98" s="99"/>
      <c r="H98" s="99"/>
      <c r="I98" s="99"/>
      <c r="J98" s="118" t="s">
        <v>141</v>
      </c>
      <c r="K98" s="99"/>
      <c r="L98" s="4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9" customHeight="1">
      <c r="A100" s="31"/>
      <c r="B100" s="32"/>
      <c r="C100" s="119" t="s">
        <v>142</v>
      </c>
      <c r="D100" s="31"/>
      <c r="E100" s="31"/>
      <c r="F100" s="31"/>
      <c r="G100" s="31"/>
      <c r="H100" s="31"/>
      <c r="I100" s="31"/>
      <c r="J100" s="70">
        <f>J130</f>
        <v>62897.540000000008</v>
      </c>
      <c r="K100" s="31"/>
      <c r="L100" s="4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7" t="s">
        <v>143</v>
      </c>
    </row>
    <row r="101" spans="1:47" s="9" customFormat="1" ht="24.95" customHeight="1">
      <c r="B101" s="120"/>
      <c r="D101" s="121" t="s">
        <v>236</v>
      </c>
      <c r="E101" s="122"/>
      <c r="F101" s="122"/>
      <c r="G101" s="122"/>
      <c r="H101" s="122"/>
      <c r="I101" s="122"/>
      <c r="J101" s="123">
        <f>J131</f>
        <v>58882.700000000004</v>
      </c>
      <c r="L101" s="120"/>
    </row>
    <row r="102" spans="1:47" s="9" customFormat="1" ht="24.95" customHeight="1">
      <c r="B102" s="120"/>
      <c r="D102" s="121" t="s">
        <v>237</v>
      </c>
      <c r="E102" s="122"/>
      <c r="F102" s="122"/>
      <c r="G102" s="122"/>
      <c r="H102" s="122"/>
      <c r="I102" s="122"/>
      <c r="J102" s="123">
        <f>J144</f>
        <v>4014.84</v>
      </c>
      <c r="L102" s="120"/>
    </row>
    <row r="103" spans="1:47" s="2" customFormat="1" ht="21.75" customHeight="1">
      <c r="A103" s="31"/>
      <c r="B103" s="32"/>
      <c r="C103" s="31"/>
      <c r="D103" s="31"/>
      <c r="E103" s="31"/>
      <c r="F103" s="31"/>
      <c r="G103" s="31"/>
      <c r="H103" s="31"/>
      <c r="I103" s="31"/>
      <c r="J103" s="31"/>
      <c r="K103" s="31"/>
      <c r="L103" s="4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47" s="2" customFormat="1" ht="6.95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47" s="2" customFormat="1" ht="29.25" customHeight="1">
      <c r="A105" s="31"/>
      <c r="B105" s="32"/>
      <c r="C105" s="119" t="s">
        <v>147</v>
      </c>
      <c r="D105" s="31"/>
      <c r="E105" s="31"/>
      <c r="F105" s="31"/>
      <c r="G105" s="31"/>
      <c r="H105" s="31"/>
      <c r="I105" s="31"/>
      <c r="J105" s="128">
        <v>0</v>
      </c>
      <c r="K105" s="31"/>
      <c r="L105" s="41"/>
      <c r="N105" s="129" t="s">
        <v>44</v>
      </c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47" s="2" customFormat="1" ht="18" customHeight="1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47" s="2" customFormat="1" ht="29.25" customHeight="1">
      <c r="A107" s="31"/>
      <c r="B107" s="32"/>
      <c r="C107" s="98" t="s">
        <v>131</v>
      </c>
      <c r="D107" s="99"/>
      <c r="E107" s="99"/>
      <c r="F107" s="99"/>
      <c r="G107" s="99"/>
      <c r="H107" s="99"/>
      <c r="I107" s="99"/>
      <c r="J107" s="100">
        <f>ROUND(J100+J105,2)</f>
        <v>62897.54</v>
      </c>
      <c r="K107" s="99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47" s="2" customFormat="1" ht="6.95" customHeight="1">
      <c r="A108" s="31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12" spans="1:47" s="2" customFormat="1" ht="6.95" customHeight="1">
      <c r="A112" s="31"/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24.95" customHeight="1">
      <c r="A113" s="31"/>
      <c r="B113" s="32"/>
      <c r="C113" s="21" t="s">
        <v>148</v>
      </c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6.95" customHeight="1">
      <c r="A114" s="31"/>
      <c r="B114" s="32"/>
      <c r="C114" s="31"/>
      <c r="D114" s="31"/>
      <c r="E114" s="31"/>
      <c r="F114" s="31"/>
      <c r="G114" s="31"/>
      <c r="H114" s="31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12" customHeight="1">
      <c r="A115" s="31"/>
      <c r="B115" s="32"/>
      <c r="C115" s="26" t="s">
        <v>14</v>
      </c>
      <c r="D115" s="31"/>
      <c r="E115" s="31"/>
      <c r="F115" s="31"/>
      <c r="G115" s="31"/>
      <c r="H115" s="31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16.5" customHeight="1">
      <c r="A116" s="31"/>
      <c r="B116" s="32"/>
      <c r="C116" s="31"/>
      <c r="D116" s="31"/>
      <c r="E116" s="377" t="str">
        <f>E7</f>
        <v>Integrované městské centrum TILIA -Zm.L. -dod.č.6</v>
      </c>
      <c r="F116" s="378"/>
      <c r="G116" s="378"/>
      <c r="H116" s="378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1" customFormat="1" ht="12" customHeight="1">
      <c r="B117" s="20"/>
      <c r="C117" s="26" t="s">
        <v>133</v>
      </c>
      <c r="L117" s="20"/>
    </row>
    <row r="118" spans="1:31" s="1" customFormat="1" ht="16.5" customHeight="1">
      <c r="B118" s="20"/>
      <c r="E118" s="377" t="s">
        <v>134</v>
      </c>
      <c r="F118" s="343"/>
      <c r="G118" s="343"/>
      <c r="H118" s="343"/>
      <c r="L118" s="20"/>
    </row>
    <row r="119" spans="1:31" s="1" customFormat="1" ht="12" customHeight="1">
      <c r="B119" s="20"/>
      <c r="C119" s="26" t="s">
        <v>135</v>
      </c>
      <c r="L119" s="20"/>
    </row>
    <row r="120" spans="1:31" s="2" customFormat="1" ht="16.5" customHeight="1">
      <c r="A120" s="31"/>
      <c r="B120" s="32"/>
      <c r="C120" s="31"/>
      <c r="D120" s="31"/>
      <c r="E120" s="379" t="s">
        <v>223</v>
      </c>
      <c r="F120" s="376"/>
      <c r="G120" s="376"/>
      <c r="H120" s="376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2" customHeight="1">
      <c r="A121" s="31"/>
      <c r="B121" s="32"/>
      <c r="C121" s="26" t="s">
        <v>225</v>
      </c>
      <c r="D121" s="31"/>
      <c r="E121" s="31"/>
      <c r="F121" s="31"/>
      <c r="G121" s="31"/>
      <c r="H121" s="31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6.5" customHeight="1">
      <c r="A122" s="31"/>
      <c r="B122" s="32"/>
      <c r="C122" s="31"/>
      <c r="D122" s="31"/>
      <c r="E122" s="340" t="str">
        <f>E13</f>
        <v>29.1 - Zábradlí Z02</v>
      </c>
      <c r="F122" s="376"/>
      <c r="G122" s="376"/>
      <c r="H122" s="376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6.9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2" customHeight="1">
      <c r="A124" s="31"/>
      <c r="B124" s="32"/>
      <c r="C124" s="26" t="s">
        <v>18</v>
      </c>
      <c r="D124" s="31"/>
      <c r="E124" s="31"/>
      <c r="F124" s="24" t="str">
        <f>F16</f>
        <v>Rychnov u Jablonce nad Nisou</v>
      </c>
      <c r="G124" s="31"/>
      <c r="H124" s="31"/>
      <c r="I124" s="26" t="s">
        <v>20</v>
      </c>
      <c r="J124" s="54">
        <f>IF(J16="","",J16)</f>
        <v>45173</v>
      </c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6.95" customHeight="1">
      <c r="A125" s="31"/>
      <c r="B125" s="32"/>
      <c r="C125" s="31"/>
      <c r="D125" s="31"/>
      <c r="E125" s="31"/>
      <c r="F125" s="31"/>
      <c r="G125" s="31"/>
      <c r="H125" s="31"/>
      <c r="I125" s="31"/>
      <c r="J125" s="31"/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2" customHeight="1">
      <c r="A126" s="31"/>
      <c r="B126" s="32"/>
      <c r="C126" s="26" t="s">
        <v>21</v>
      </c>
      <c r="D126" s="31"/>
      <c r="E126" s="31"/>
      <c r="F126" s="24" t="str">
        <f>E19</f>
        <v>Město Rychnov u Jablonce nad Nisou</v>
      </c>
      <c r="G126" s="31"/>
      <c r="H126" s="31"/>
      <c r="I126" s="26" t="s">
        <v>31</v>
      </c>
      <c r="J126" s="27" t="str">
        <f>E25</f>
        <v>DESIGM 4</v>
      </c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25.7" customHeight="1">
      <c r="A127" s="31"/>
      <c r="B127" s="32"/>
      <c r="C127" s="26" t="s">
        <v>27</v>
      </c>
      <c r="D127" s="31"/>
      <c r="E127" s="31"/>
      <c r="F127" s="24" t="str">
        <f>IF(E22="","",E22)</f>
        <v>CL-EVANS s.r.o., Bulharská 1557, Česká Lípa</v>
      </c>
      <c r="G127" s="31"/>
      <c r="H127" s="31"/>
      <c r="I127" s="26" t="s">
        <v>35</v>
      </c>
      <c r="J127" s="27" t="str">
        <f>E28</f>
        <v>Radek Ulbricht, CL-EVANS s.r.o.</v>
      </c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0.3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11" customFormat="1" ht="29.25" customHeight="1">
      <c r="A129" s="130"/>
      <c r="B129" s="131"/>
      <c r="C129" s="132" t="s">
        <v>149</v>
      </c>
      <c r="D129" s="133" t="s">
        <v>65</v>
      </c>
      <c r="E129" s="133" t="s">
        <v>61</v>
      </c>
      <c r="F129" s="133" t="s">
        <v>62</v>
      </c>
      <c r="G129" s="133" t="s">
        <v>150</v>
      </c>
      <c r="H129" s="133" t="s">
        <v>151</v>
      </c>
      <c r="I129" s="133" t="s">
        <v>152</v>
      </c>
      <c r="J129" s="133" t="s">
        <v>141</v>
      </c>
      <c r="K129" s="134" t="s">
        <v>153</v>
      </c>
      <c r="L129" s="135"/>
      <c r="M129" s="61" t="s">
        <v>1</v>
      </c>
      <c r="N129" s="62" t="s">
        <v>44</v>
      </c>
      <c r="O129" s="62" t="s">
        <v>154</v>
      </c>
      <c r="P129" s="62" t="s">
        <v>155</v>
      </c>
      <c r="Q129" s="62" t="s">
        <v>156</v>
      </c>
      <c r="R129" s="62" t="s">
        <v>157</v>
      </c>
      <c r="S129" s="62" t="s">
        <v>158</v>
      </c>
      <c r="T129" s="62" t="s">
        <v>159</v>
      </c>
      <c r="U129" s="63" t="s">
        <v>160</v>
      </c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</row>
    <row r="130" spans="1:65" s="2" customFormat="1" ht="22.9" customHeight="1">
      <c r="A130" s="31"/>
      <c r="B130" s="32"/>
      <c r="C130" s="68" t="s">
        <v>161</v>
      </c>
      <c r="D130" s="31"/>
      <c r="E130" s="31"/>
      <c r="F130" s="31"/>
      <c r="G130" s="31"/>
      <c r="H130" s="31"/>
      <c r="I130" s="31"/>
      <c r="J130" s="136">
        <f>BK130</f>
        <v>62897.540000000008</v>
      </c>
      <c r="K130" s="31"/>
      <c r="L130" s="32"/>
      <c r="M130" s="64"/>
      <c r="N130" s="55"/>
      <c r="O130" s="65"/>
      <c r="P130" s="137">
        <f>P131+P144</f>
        <v>0</v>
      </c>
      <c r="Q130" s="65"/>
      <c r="R130" s="137">
        <f>R131+R144</f>
        <v>2.3780600000000002E-2</v>
      </c>
      <c r="S130" s="65"/>
      <c r="T130" s="137">
        <f>T131+T144</f>
        <v>0</v>
      </c>
      <c r="U130" s="66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7" t="s">
        <v>79</v>
      </c>
      <c r="AU130" s="17" t="s">
        <v>143</v>
      </c>
      <c r="BK130" s="138">
        <f>BK131+BK144</f>
        <v>62897.540000000008</v>
      </c>
    </row>
    <row r="131" spans="1:65" s="12" customFormat="1" ht="25.9" customHeight="1">
      <c r="B131" s="139"/>
      <c r="D131" s="140" t="s">
        <v>79</v>
      </c>
      <c r="E131" s="141" t="s">
        <v>175</v>
      </c>
      <c r="F131" s="141" t="s">
        <v>176</v>
      </c>
      <c r="J131" s="142">
        <f>BK131</f>
        <v>58882.700000000004</v>
      </c>
      <c r="L131" s="139"/>
      <c r="M131" s="143"/>
      <c r="N131" s="144"/>
      <c r="O131" s="144"/>
      <c r="P131" s="145">
        <f>SUM(P132:P143)</f>
        <v>0</v>
      </c>
      <c r="Q131" s="144"/>
      <c r="R131" s="145">
        <f>SUM(R132:R143)</f>
        <v>1.8846000000000002E-2</v>
      </c>
      <c r="S131" s="144"/>
      <c r="T131" s="145">
        <f>SUM(T132:T143)</f>
        <v>0</v>
      </c>
      <c r="U131" s="146"/>
      <c r="AR131" s="140" t="s">
        <v>172</v>
      </c>
      <c r="AT131" s="147" t="s">
        <v>79</v>
      </c>
      <c r="AU131" s="147" t="s">
        <v>80</v>
      </c>
      <c r="AY131" s="140" t="s">
        <v>164</v>
      </c>
      <c r="BK131" s="148">
        <f>SUM(BK132:BK143)</f>
        <v>58882.700000000004</v>
      </c>
    </row>
    <row r="132" spans="1:65" s="2" customFormat="1" ht="24.2" customHeight="1">
      <c r="A132" s="31"/>
      <c r="B132" s="151"/>
      <c r="C132" s="152" t="s">
        <v>87</v>
      </c>
      <c r="D132" s="152" t="s">
        <v>168</v>
      </c>
      <c r="E132" s="153" t="s">
        <v>238</v>
      </c>
      <c r="F132" s="154" t="s">
        <v>239</v>
      </c>
      <c r="G132" s="155" t="s">
        <v>240</v>
      </c>
      <c r="H132" s="156">
        <v>6.2</v>
      </c>
      <c r="I132" s="157">
        <v>1340</v>
      </c>
      <c r="J132" s="157">
        <f>ROUND(I132*H132,2)</f>
        <v>8308</v>
      </c>
      <c r="K132" s="154" t="s">
        <v>1</v>
      </c>
      <c r="L132" s="32"/>
      <c r="M132" s="158" t="s">
        <v>1</v>
      </c>
      <c r="N132" s="159" t="s">
        <v>45</v>
      </c>
      <c r="O132" s="160">
        <v>0</v>
      </c>
      <c r="P132" s="160">
        <f>O132*H132</f>
        <v>0</v>
      </c>
      <c r="Q132" s="160">
        <v>4.0000000000000002E-4</v>
      </c>
      <c r="R132" s="160">
        <f>Q132*H132</f>
        <v>2.48E-3</v>
      </c>
      <c r="S132" s="160">
        <v>0</v>
      </c>
      <c r="T132" s="160">
        <f>S132*H132</f>
        <v>0</v>
      </c>
      <c r="U132" s="161" t="s">
        <v>1</v>
      </c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62" t="s">
        <v>172</v>
      </c>
      <c r="AT132" s="162" t="s">
        <v>168</v>
      </c>
      <c r="AU132" s="162" t="s">
        <v>87</v>
      </c>
      <c r="AY132" s="17" t="s">
        <v>164</v>
      </c>
      <c r="BE132" s="163">
        <f>IF(N132="základní",J132,0)</f>
        <v>8308</v>
      </c>
      <c r="BF132" s="163">
        <f>IF(N132="snížená",J132,0)</f>
        <v>0</v>
      </c>
      <c r="BG132" s="163">
        <f>IF(N132="zákl. přenesená",J132,0)</f>
        <v>0</v>
      </c>
      <c r="BH132" s="163">
        <f>IF(N132="sníž. přenesená",J132,0)</f>
        <v>0</v>
      </c>
      <c r="BI132" s="163">
        <f>IF(N132="nulová",J132,0)</f>
        <v>0</v>
      </c>
      <c r="BJ132" s="17" t="s">
        <v>87</v>
      </c>
      <c r="BK132" s="163">
        <f>ROUND(I132*H132,2)</f>
        <v>8308</v>
      </c>
      <c r="BL132" s="17" t="s">
        <v>172</v>
      </c>
      <c r="BM132" s="162" t="s">
        <v>241</v>
      </c>
    </row>
    <row r="133" spans="1:65" s="2" customFormat="1" ht="19.5">
      <c r="A133" s="31"/>
      <c r="B133" s="32"/>
      <c r="C133" s="31"/>
      <c r="D133" s="164" t="s">
        <v>174</v>
      </c>
      <c r="E133" s="31"/>
      <c r="F133" s="165" t="s">
        <v>242</v>
      </c>
      <c r="G133" s="31"/>
      <c r="H133" s="31"/>
      <c r="I133" s="31"/>
      <c r="J133" s="31"/>
      <c r="K133" s="31"/>
      <c r="L133" s="32"/>
      <c r="M133" s="166"/>
      <c r="N133" s="167"/>
      <c r="O133" s="57"/>
      <c r="P133" s="57"/>
      <c r="Q133" s="57"/>
      <c r="R133" s="57"/>
      <c r="S133" s="57"/>
      <c r="T133" s="57"/>
      <c r="U133" s="58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7" t="s">
        <v>174</v>
      </c>
      <c r="AU133" s="17" t="s">
        <v>87</v>
      </c>
    </row>
    <row r="134" spans="1:65" s="13" customFormat="1">
      <c r="B134" s="173"/>
      <c r="D134" s="164" t="s">
        <v>243</v>
      </c>
      <c r="E134" s="174" t="s">
        <v>244</v>
      </c>
      <c r="F134" s="175" t="s">
        <v>245</v>
      </c>
      <c r="H134" s="176">
        <v>6.2</v>
      </c>
      <c r="L134" s="173"/>
      <c r="M134" s="177"/>
      <c r="N134" s="178"/>
      <c r="O134" s="178"/>
      <c r="P134" s="178"/>
      <c r="Q134" s="178"/>
      <c r="R134" s="178"/>
      <c r="S134" s="178"/>
      <c r="T134" s="178"/>
      <c r="U134" s="179"/>
      <c r="AT134" s="174" t="s">
        <v>243</v>
      </c>
      <c r="AU134" s="174" t="s">
        <v>87</v>
      </c>
      <c r="AV134" s="13" t="s">
        <v>89</v>
      </c>
      <c r="AW134" s="13" t="s">
        <v>34</v>
      </c>
      <c r="AX134" s="13" t="s">
        <v>80</v>
      </c>
      <c r="AY134" s="174" t="s">
        <v>164</v>
      </c>
    </row>
    <row r="135" spans="1:65" s="13" customFormat="1">
      <c r="B135" s="173"/>
      <c r="D135" s="164" t="s">
        <v>243</v>
      </c>
      <c r="E135" s="174" t="s">
        <v>246</v>
      </c>
      <c r="F135" s="175" t="s">
        <v>247</v>
      </c>
      <c r="H135" s="176">
        <v>6.2</v>
      </c>
      <c r="L135" s="173"/>
      <c r="M135" s="177"/>
      <c r="N135" s="178"/>
      <c r="O135" s="178"/>
      <c r="P135" s="178"/>
      <c r="Q135" s="178"/>
      <c r="R135" s="178"/>
      <c r="S135" s="178"/>
      <c r="T135" s="178"/>
      <c r="U135" s="179"/>
      <c r="AT135" s="174" t="s">
        <v>243</v>
      </c>
      <c r="AU135" s="174" t="s">
        <v>87</v>
      </c>
      <c r="AV135" s="13" t="s">
        <v>89</v>
      </c>
      <c r="AW135" s="13" t="s">
        <v>34</v>
      </c>
      <c r="AX135" s="13" t="s">
        <v>87</v>
      </c>
      <c r="AY135" s="174" t="s">
        <v>164</v>
      </c>
    </row>
    <row r="136" spans="1:65" s="2" customFormat="1" ht="21.75" customHeight="1">
      <c r="A136" s="31"/>
      <c r="B136" s="151"/>
      <c r="C136" s="180" t="s">
        <v>89</v>
      </c>
      <c r="D136" s="180" t="s">
        <v>240</v>
      </c>
      <c r="E136" s="181" t="s">
        <v>248</v>
      </c>
      <c r="F136" s="182" t="s">
        <v>249</v>
      </c>
      <c r="G136" s="183" t="s">
        <v>240</v>
      </c>
      <c r="H136" s="184">
        <v>6.2</v>
      </c>
      <c r="I136" s="185">
        <v>7570</v>
      </c>
      <c r="J136" s="185">
        <f>ROUND(I136*H136,2)</f>
        <v>46934</v>
      </c>
      <c r="K136" s="182" t="s">
        <v>1</v>
      </c>
      <c r="L136" s="186"/>
      <c r="M136" s="187" t="s">
        <v>1</v>
      </c>
      <c r="N136" s="188" t="s">
        <v>45</v>
      </c>
      <c r="O136" s="160">
        <v>0</v>
      </c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0">
        <f>S136*H136</f>
        <v>0</v>
      </c>
      <c r="U136" s="161" t="s">
        <v>1</v>
      </c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62" t="s">
        <v>250</v>
      </c>
      <c r="AT136" s="162" t="s">
        <v>240</v>
      </c>
      <c r="AU136" s="162" t="s">
        <v>87</v>
      </c>
      <c r="AY136" s="17" t="s">
        <v>164</v>
      </c>
      <c r="BE136" s="163">
        <f>IF(N136="základní",J136,0)</f>
        <v>46934</v>
      </c>
      <c r="BF136" s="163">
        <f>IF(N136="snížená",J136,0)</f>
        <v>0</v>
      </c>
      <c r="BG136" s="163">
        <f>IF(N136="zákl. přenesená",J136,0)</f>
        <v>0</v>
      </c>
      <c r="BH136" s="163">
        <f>IF(N136="sníž. přenesená",J136,0)</f>
        <v>0</v>
      </c>
      <c r="BI136" s="163">
        <f>IF(N136="nulová",J136,0)</f>
        <v>0</v>
      </c>
      <c r="BJ136" s="17" t="s">
        <v>87</v>
      </c>
      <c r="BK136" s="163">
        <f>ROUND(I136*H136,2)</f>
        <v>46934</v>
      </c>
      <c r="BL136" s="17" t="s">
        <v>172</v>
      </c>
      <c r="BM136" s="162" t="s">
        <v>251</v>
      </c>
    </row>
    <row r="137" spans="1:65" s="2" customFormat="1">
      <c r="A137" s="31"/>
      <c r="B137" s="32"/>
      <c r="C137" s="31"/>
      <c r="D137" s="164" t="s">
        <v>174</v>
      </c>
      <c r="E137" s="31"/>
      <c r="F137" s="165" t="s">
        <v>249</v>
      </c>
      <c r="G137" s="31"/>
      <c r="H137" s="31"/>
      <c r="I137" s="31"/>
      <c r="J137" s="31"/>
      <c r="K137" s="31"/>
      <c r="L137" s="32"/>
      <c r="M137" s="166"/>
      <c r="N137" s="167"/>
      <c r="O137" s="57"/>
      <c r="P137" s="57"/>
      <c r="Q137" s="57"/>
      <c r="R137" s="57"/>
      <c r="S137" s="57"/>
      <c r="T137" s="57"/>
      <c r="U137" s="58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T137" s="17" t="s">
        <v>174</v>
      </c>
      <c r="AU137" s="17" t="s">
        <v>87</v>
      </c>
    </row>
    <row r="138" spans="1:65" s="2" customFormat="1" ht="24.2" customHeight="1">
      <c r="A138" s="31"/>
      <c r="B138" s="151"/>
      <c r="C138" s="152" t="s">
        <v>99</v>
      </c>
      <c r="D138" s="152" t="s">
        <v>168</v>
      </c>
      <c r="E138" s="153" t="s">
        <v>252</v>
      </c>
      <c r="F138" s="154" t="s">
        <v>253</v>
      </c>
      <c r="G138" s="155" t="s">
        <v>240</v>
      </c>
      <c r="H138" s="156">
        <v>4.9000000000000004</v>
      </c>
      <c r="I138" s="157">
        <v>351</v>
      </c>
      <c r="J138" s="157">
        <f>ROUND(I138*H138,2)</f>
        <v>1719.9</v>
      </c>
      <c r="K138" s="154" t="s">
        <v>1</v>
      </c>
      <c r="L138" s="32"/>
      <c r="M138" s="158" t="s">
        <v>1</v>
      </c>
      <c r="N138" s="159" t="s">
        <v>45</v>
      </c>
      <c r="O138" s="160">
        <v>0</v>
      </c>
      <c r="P138" s="160">
        <f>O138*H138</f>
        <v>0</v>
      </c>
      <c r="Q138" s="160">
        <v>1.7000000000000001E-4</v>
      </c>
      <c r="R138" s="160">
        <f>Q138*H138</f>
        <v>8.3300000000000008E-4</v>
      </c>
      <c r="S138" s="160">
        <v>0</v>
      </c>
      <c r="T138" s="160">
        <f>S138*H138</f>
        <v>0</v>
      </c>
      <c r="U138" s="161" t="s">
        <v>1</v>
      </c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62" t="s">
        <v>172</v>
      </c>
      <c r="AT138" s="162" t="s">
        <v>168</v>
      </c>
      <c r="AU138" s="162" t="s">
        <v>87</v>
      </c>
      <c r="AY138" s="17" t="s">
        <v>164</v>
      </c>
      <c r="BE138" s="163">
        <f>IF(N138="základní",J138,0)</f>
        <v>1719.9</v>
      </c>
      <c r="BF138" s="163">
        <f>IF(N138="snížená",J138,0)</f>
        <v>0</v>
      </c>
      <c r="BG138" s="163">
        <f>IF(N138="zákl. přenesená",J138,0)</f>
        <v>0</v>
      </c>
      <c r="BH138" s="163">
        <f>IF(N138="sníž. přenesená",J138,0)</f>
        <v>0</v>
      </c>
      <c r="BI138" s="163">
        <f>IF(N138="nulová",J138,0)</f>
        <v>0</v>
      </c>
      <c r="BJ138" s="17" t="s">
        <v>87</v>
      </c>
      <c r="BK138" s="163">
        <f>ROUND(I138*H138,2)</f>
        <v>1719.9</v>
      </c>
      <c r="BL138" s="17" t="s">
        <v>172</v>
      </c>
      <c r="BM138" s="162" t="s">
        <v>254</v>
      </c>
    </row>
    <row r="139" spans="1:65" s="2" customFormat="1" ht="19.5">
      <c r="A139" s="31"/>
      <c r="B139" s="32"/>
      <c r="C139" s="31"/>
      <c r="D139" s="164" t="s">
        <v>174</v>
      </c>
      <c r="E139" s="31"/>
      <c r="F139" s="165" t="s">
        <v>255</v>
      </c>
      <c r="G139" s="31"/>
      <c r="H139" s="31"/>
      <c r="I139" s="31"/>
      <c r="J139" s="31"/>
      <c r="K139" s="31"/>
      <c r="L139" s="32"/>
      <c r="M139" s="166"/>
      <c r="N139" s="167"/>
      <c r="O139" s="57"/>
      <c r="P139" s="57"/>
      <c r="Q139" s="57"/>
      <c r="R139" s="57"/>
      <c r="S139" s="57"/>
      <c r="T139" s="57"/>
      <c r="U139" s="58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T139" s="17" t="s">
        <v>174</v>
      </c>
      <c r="AU139" s="17" t="s">
        <v>87</v>
      </c>
    </row>
    <row r="140" spans="1:65" s="2" customFormat="1" ht="24.2" customHeight="1">
      <c r="A140" s="31"/>
      <c r="B140" s="151"/>
      <c r="C140" s="180" t="s">
        <v>172</v>
      </c>
      <c r="D140" s="180" t="s">
        <v>240</v>
      </c>
      <c r="E140" s="181" t="s">
        <v>256</v>
      </c>
      <c r="F140" s="182" t="s">
        <v>257</v>
      </c>
      <c r="G140" s="183" t="s">
        <v>240</v>
      </c>
      <c r="H140" s="184">
        <v>4.9000000000000004</v>
      </c>
      <c r="I140" s="185">
        <v>392</v>
      </c>
      <c r="J140" s="185">
        <f>ROUND(I140*H140,2)</f>
        <v>1920.8</v>
      </c>
      <c r="K140" s="182" t="s">
        <v>1</v>
      </c>
      <c r="L140" s="186"/>
      <c r="M140" s="187" t="s">
        <v>1</v>
      </c>
      <c r="N140" s="188" t="s">
        <v>45</v>
      </c>
      <c r="O140" s="160">
        <v>0</v>
      </c>
      <c r="P140" s="160">
        <f>O140*H140</f>
        <v>0</v>
      </c>
      <c r="Q140" s="160">
        <v>3.1700000000000001E-3</v>
      </c>
      <c r="R140" s="160">
        <f>Q140*H140</f>
        <v>1.5533000000000002E-2</v>
      </c>
      <c r="S140" s="160">
        <v>0</v>
      </c>
      <c r="T140" s="160">
        <f>S140*H140</f>
        <v>0</v>
      </c>
      <c r="U140" s="161" t="s">
        <v>1</v>
      </c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62" t="s">
        <v>250</v>
      </c>
      <c r="AT140" s="162" t="s">
        <v>240</v>
      </c>
      <c r="AU140" s="162" t="s">
        <v>87</v>
      </c>
      <c r="AY140" s="17" t="s">
        <v>164</v>
      </c>
      <c r="BE140" s="163">
        <f>IF(N140="základní",J140,0)</f>
        <v>1920.8</v>
      </c>
      <c r="BF140" s="163">
        <f>IF(N140="snížená",J140,0)</f>
        <v>0</v>
      </c>
      <c r="BG140" s="163">
        <f>IF(N140="zákl. přenesená",J140,0)</f>
        <v>0</v>
      </c>
      <c r="BH140" s="163">
        <f>IF(N140="sníž. přenesená",J140,0)</f>
        <v>0</v>
      </c>
      <c r="BI140" s="163">
        <f>IF(N140="nulová",J140,0)</f>
        <v>0</v>
      </c>
      <c r="BJ140" s="17" t="s">
        <v>87</v>
      </c>
      <c r="BK140" s="163">
        <f>ROUND(I140*H140,2)</f>
        <v>1920.8</v>
      </c>
      <c r="BL140" s="17" t="s">
        <v>172</v>
      </c>
      <c r="BM140" s="162" t="s">
        <v>258</v>
      </c>
    </row>
    <row r="141" spans="1:65" s="2" customFormat="1">
      <c r="A141" s="31"/>
      <c r="B141" s="32"/>
      <c r="C141" s="31"/>
      <c r="D141" s="164" t="s">
        <v>174</v>
      </c>
      <c r="E141" s="31"/>
      <c r="F141" s="165" t="s">
        <v>257</v>
      </c>
      <c r="G141" s="31"/>
      <c r="H141" s="31"/>
      <c r="I141" s="31"/>
      <c r="J141" s="31"/>
      <c r="K141" s="31"/>
      <c r="L141" s="32"/>
      <c r="M141" s="166"/>
      <c r="N141" s="167"/>
      <c r="O141" s="57"/>
      <c r="P141" s="57"/>
      <c r="Q141" s="57"/>
      <c r="R141" s="57"/>
      <c r="S141" s="57"/>
      <c r="T141" s="57"/>
      <c r="U141" s="58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T141" s="17" t="s">
        <v>174</v>
      </c>
      <c r="AU141" s="17" t="s">
        <v>87</v>
      </c>
    </row>
    <row r="142" spans="1:65" s="13" customFormat="1">
      <c r="B142" s="173"/>
      <c r="D142" s="164" t="s">
        <v>243</v>
      </c>
      <c r="E142" s="174" t="s">
        <v>259</v>
      </c>
      <c r="F142" s="175" t="s">
        <v>260</v>
      </c>
      <c r="H142" s="176">
        <v>4.9000000000000004</v>
      </c>
      <c r="L142" s="173"/>
      <c r="M142" s="177"/>
      <c r="N142" s="178"/>
      <c r="O142" s="178"/>
      <c r="P142" s="178"/>
      <c r="Q142" s="178"/>
      <c r="R142" s="178"/>
      <c r="S142" s="178"/>
      <c r="T142" s="178"/>
      <c r="U142" s="179"/>
      <c r="AT142" s="174" t="s">
        <v>243</v>
      </c>
      <c r="AU142" s="174" t="s">
        <v>87</v>
      </c>
      <c r="AV142" s="13" t="s">
        <v>89</v>
      </c>
      <c r="AW142" s="13" t="s">
        <v>34</v>
      </c>
      <c r="AX142" s="13" t="s">
        <v>80</v>
      </c>
      <c r="AY142" s="174" t="s">
        <v>164</v>
      </c>
    </row>
    <row r="143" spans="1:65" s="13" customFormat="1">
      <c r="B143" s="173"/>
      <c r="D143" s="164" t="s">
        <v>243</v>
      </c>
      <c r="E143" s="174" t="s">
        <v>261</v>
      </c>
      <c r="F143" s="175" t="s">
        <v>262</v>
      </c>
      <c r="H143" s="176">
        <v>4.9000000000000004</v>
      </c>
      <c r="L143" s="173"/>
      <c r="M143" s="177"/>
      <c r="N143" s="178"/>
      <c r="O143" s="178"/>
      <c r="P143" s="178"/>
      <c r="Q143" s="178"/>
      <c r="R143" s="178"/>
      <c r="S143" s="178"/>
      <c r="T143" s="178"/>
      <c r="U143" s="179"/>
      <c r="AT143" s="174" t="s">
        <v>243</v>
      </c>
      <c r="AU143" s="174" t="s">
        <v>87</v>
      </c>
      <c r="AV143" s="13" t="s">
        <v>89</v>
      </c>
      <c r="AW143" s="13" t="s">
        <v>34</v>
      </c>
      <c r="AX143" s="13" t="s">
        <v>87</v>
      </c>
      <c r="AY143" s="174" t="s">
        <v>164</v>
      </c>
    </row>
    <row r="144" spans="1:65" s="12" customFormat="1" ht="25.9" customHeight="1">
      <c r="B144" s="139"/>
      <c r="D144" s="140" t="s">
        <v>79</v>
      </c>
      <c r="E144" s="141" t="s">
        <v>263</v>
      </c>
      <c r="F144" s="141" t="s">
        <v>264</v>
      </c>
      <c r="J144" s="142">
        <f>BK144</f>
        <v>4014.84</v>
      </c>
      <c r="L144" s="139"/>
      <c r="M144" s="143"/>
      <c r="N144" s="144"/>
      <c r="O144" s="144"/>
      <c r="P144" s="145">
        <f>SUM(P145:P196)</f>
        <v>0</v>
      </c>
      <c r="Q144" s="144"/>
      <c r="R144" s="145">
        <f>SUM(R145:R196)</f>
        <v>4.9345999999999999E-3</v>
      </c>
      <c r="S144" s="144"/>
      <c r="T144" s="145">
        <f>SUM(T145:T196)</f>
        <v>0</v>
      </c>
      <c r="U144" s="146"/>
      <c r="AR144" s="140" t="s">
        <v>172</v>
      </c>
      <c r="AT144" s="147" t="s">
        <v>79</v>
      </c>
      <c r="AU144" s="147" t="s">
        <v>80</v>
      </c>
      <c r="AY144" s="140" t="s">
        <v>164</v>
      </c>
      <c r="BK144" s="148">
        <f>SUM(BK145:BK196)</f>
        <v>4014.84</v>
      </c>
    </row>
    <row r="145" spans="1:65" s="2" customFormat="1" ht="24.2" customHeight="1">
      <c r="A145" s="31"/>
      <c r="B145" s="151"/>
      <c r="C145" s="152" t="s">
        <v>265</v>
      </c>
      <c r="D145" s="152" t="s">
        <v>168</v>
      </c>
      <c r="E145" s="153" t="s">
        <v>266</v>
      </c>
      <c r="F145" s="154" t="s">
        <v>267</v>
      </c>
      <c r="G145" s="155" t="s">
        <v>268</v>
      </c>
      <c r="H145" s="156">
        <v>5.016</v>
      </c>
      <c r="I145" s="157">
        <v>75.099999999999994</v>
      </c>
      <c r="J145" s="157">
        <f>ROUND(I145*H145,2)</f>
        <v>376.7</v>
      </c>
      <c r="K145" s="154" t="s">
        <v>1</v>
      </c>
      <c r="L145" s="32"/>
      <c r="M145" s="158" t="s">
        <v>1</v>
      </c>
      <c r="N145" s="159" t="s">
        <v>45</v>
      </c>
      <c r="O145" s="160">
        <v>0</v>
      </c>
      <c r="P145" s="160">
        <f>O145*H145</f>
        <v>0</v>
      </c>
      <c r="Q145" s="160">
        <v>6.9999999999999994E-5</v>
      </c>
      <c r="R145" s="160">
        <f>Q145*H145</f>
        <v>3.5111999999999996E-4</v>
      </c>
      <c r="S145" s="160">
        <v>0</v>
      </c>
      <c r="T145" s="160">
        <f>S145*H145</f>
        <v>0</v>
      </c>
      <c r="U145" s="161" t="s">
        <v>1</v>
      </c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62" t="s">
        <v>172</v>
      </c>
      <c r="AT145" s="162" t="s">
        <v>168</v>
      </c>
      <c r="AU145" s="162" t="s">
        <v>87</v>
      </c>
      <c r="AY145" s="17" t="s">
        <v>164</v>
      </c>
      <c r="BE145" s="163">
        <f>IF(N145="základní",J145,0)</f>
        <v>376.7</v>
      </c>
      <c r="BF145" s="163">
        <f>IF(N145="snížená",J145,0)</f>
        <v>0</v>
      </c>
      <c r="BG145" s="163">
        <f>IF(N145="zákl. přenesená",J145,0)</f>
        <v>0</v>
      </c>
      <c r="BH145" s="163">
        <f>IF(N145="sníž. přenesená",J145,0)</f>
        <v>0</v>
      </c>
      <c r="BI145" s="163">
        <f>IF(N145="nulová",J145,0)</f>
        <v>0</v>
      </c>
      <c r="BJ145" s="17" t="s">
        <v>87</v>
      </c>
      <c r="BK145" s="163">
        <f>ROUND(I145*H145,2)</f>
        <v>376.7</v>
      </c>
      <c r="BL145" s="17" t="s">
        <v>172</v>
      </c>
      <c r="BM145" s="162" t="s">
        <v>269</v>
      </c>
    </row>
    <row r="146" spans="1:65" s="2" customFormat="1" ht="19.5">
      <c r="A146" s="31"/>
      <c r="B146" s="32"/>
      <c r="C146" s="31"/>
      <c r="D146" s="164" t="s">
        <v>174</v>
      </c>
      <c r="E146" s="31"/>
      <c r="F146" s="165" t="s">
        <v>270</v>
      </c>
      <c r="G146" s="31"/>
      <c r="H146" s="31"/>
      <c r="I146" s="31"/>
      <c r="J146" s="31"/>
      <c r="K146" s="31"/>
      <c r="L146" s="32"/>
      <c r="M146" s="166"/>
      <c r="N146" s="167"/>
      <c r="O146" s="57"/>
      <c r="P146" s="57"/>
      <c r="Q146" s="57"/>
      <c r="R146" s="57"/>
      <c r="S146" s="57"/>
      <c r="T146" s="57"/>
      <c r="U146" s="58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T146" s="17" t="s">
        <v>174</v>
      </c>
      <c r="AU146" s="17" t="s">
        <v>87</v>
      </c>
    </row>
    <row r="147" spans="1:65" s="13" customFormat="1">
      <c r="B147" s="173"/>
      <c r="D147" s="164" t="s">
        <v>243</v>
      </c>
      <c r="E147" s="174" t="s">
        <v>271</v>
      </c>
      <c r="F147" s="175" t="s">
        <v>272</v>
      </c>
      <c r="H147" s="176">
        <v>1.081</v>
      </c>
      <c r="L147" s="173"/>
      <c r="M147" s="177"/>
      <c r="N147" s="178"/>
      <c r="O147" s="178"/>
      <c r="P147" s="178"/>
      <c r="Q147" s="178"/>
      <c r="R147" s="178"/>
      <c r="S147" s="178"/>
      <c r="T147" s="178"/>
      <c r="U147" s="179"/>
      <c r="AT147" s="174" t="s">
        <v>243</v>
      </c>
      <c r="AU147" s="174" t="s">
        <v>87</v>
      </c>
      <c r="AV147" s="13" t="s">
        <v>89</v>
      </c>
      <c r="AW147" s="13" t="s">
        <v>34</v>
      </c>
      <c r="AX147" s="13" t="s">
        <v>80</v>
      </c>
      <c r="AY147" s="174" t="s">
        <v>164</v>
      </c>
    </row>
    <row r="148" spans="1:65" s="13" customFormat="1">
      <c r="B148" s="173"/>
      <c r="D148" s="164" t="s">
        <v>243</v>
      </c>
      <c r="E148" s="174" t="s">
        <v>211</v>
      </c>
      <c r="F148" s="175" t="s">
        <v>273</v>
      </c>
      <c r="H148" s="176">
        <v>0.64600000000000002</v>
      </c>
      <c r="L148" s="173"/>
      <c r="M148" s="177"/>
      <c r="N148" s="178"/>
      <c r="O148" s="178"/>
      <c r="P148" s="178"/>
      <c r="Q148" s="178"/>
      <c r="R148" s="178"/>
      <c r="S148" s="178"/>
      <c r="T148" s="178"/>
      <c r="U148" s="179"/>
      <c r="AT148" s="174" t="s">
        <v>243</v>
      </c>
      <c r="AU148" s="174" t="s">
        <v>87</v>
      </c>
      <c r="AV148" s="13" t="s">
        <v>89</v>
      </c>
      <c r="AW148" s="13" t="s">
        <v>34</v>
      </c>
      <c r="AX148" s="13" t="s">
        <v>80</v>
      </c>
      <c r="AY148" s="174" t="s">
        <v>164</v>
      </c>
    </row>
    <row r="149" spans="1:65" s="13" customFormat="1">
      <c r="B149" s="173"/>
      <c r="D149" s="164" t="s">
        <v>243</v>
      </c>
      <c r="E149" s="174" t="s">
        <v>213</v>
      </c>
      <c r="F149" s="175" t="s">
        <v>274</v>
      </c>
      <c r="H149" s="176">
        <v>1.8640000000000001</v>
      </c>
      <c r="L149" s="173"/>
      <c r="M149" s="177"/>
      <c r="N149" s="178"/>
      <c r="O149" s="178"/>
      <c r="P149" s="178"/>
      <c r="Q149" s="178"/>
      <c r="R149" s="178"/>
      <c r="S149" s="178"/>
      <c r="T149" s="178"/>
      <c r="U149" s="179"/>
      <c r="AT149" s="174" t="s">
        <v>243</v>
      </c>
      <c r="AU149" s="174" t="s">
        <v>87</v>
      </c>
      <c r="AV149" s="13" t="s">
        <v>89</v>
      </c>
      <c r="AW149" s="13" t="s">
        <v>34</v>
      </c>
      <c r="AX149" s="13" t="s">
        <v>80</v>
      </c>
      <c r="AY149" s="174" t="s">
        <v>164</v>
      </c>
    </row>
    <row r="150" spans="1:65" s="13" customFormat="1">
      <c r="B150" s="173"/>
      <c r="D150" s="164" t="s">
        <v>243</v>
      </c>
      <c r="E150" s="174" t="s">
        <v>215</v>
      </c>
      <c r="F150" s="175" t="s">
        <v>275</v>
      </c>
      <c r="H150" s="176">
        <v>1.425</v>
      </c>
      <c r="L150" s="173"/>
      <c r="M150" s="177"/>
      <c r="N150" s="178"/>
      <c r="O150" s="178"/>
      <c r="P150" s="178"/>
      <c r="Q150" s="178"/>
      <c r="R150" s="178"/>
      <c r="S150" s="178"/>
      <c r="T150" s="178"/>
      <c r="U150" s="179"/>
      <c r="AT150" s="174" t="s">
        <v>243</v>
      </c>
      <c r="AU150" s="174" t="s">
        <v>87</v>
      </c>
      <c r="AV150" s="13" t="s">
        <v>89</v>
      </c>
      <c r="AW150" s="13" t="s">
        <v>34</v>
      </c>
      <c r="AX150" s="13" t="s">
        <v>80</v>
      </c>
      <c r="AY150" s="174" t="s">
        <v>164</v>
      </c>
    </row>
    <row r="151" spans="1:65" s="13" customFormat="1">
      <c r="B151" s="173"/>
      <c r="D151" s="164" t="s">
        <v>243</v>
      </c>
      <c r="E151" s="174" t="s">
        <v>276</v>
      </c>
      <c r="F151" s="175" t="s">
        <v>277</v>
      </c>
      <c r="H151" s="176">
        <v>5.016</v>
      </c>
      <c r="L151" s="173"/>
      <c r="M151" s="177"/>
      <c r="N151" s="178"/>
      <c r="O151" s="178"/>
      <c r="P151" s="178"/>
      <c r="Q151" s="178"/>
      <c r="R151" s="178"/>
      <c r="S151" s="178"/>
      <c r="T151" s="178"/>
      <c r="U151" s="179"/>
      <c r="AT151" s="174" t="s">
        <v>243</v>
      </c>
      <c r="AU151" s="174" t="s">
        <v>87</v>
      </c>
      <c r="AV151" s="13" t="s">
        <v>89</v>
      </c>
      <c r="AW151" s="13" t="s">
        <v>34</v>
      </c>
      <c r="AX151" s="13" t="s">
        <v>87</v>
      </c>
      <c r="AY151" s="174" t="s">
        <v>164</v>
      </c>
    </row>
    <row r="152" spans="1:65" s="2" customFormat="1" ht="16.5" customHeight="1">
      <c r="A152" s="31"/>
      <c r="B152" s="151"/>
      <c r="C152" s="152" t="s">
        <v>278</v>
      </c>
      <c r="D152" s="152" t="s">
        <v>168</v>
      </c>
      <c r="E152" s="153" t="s">
        <v>279</v>
      </c>
      <c r="F152" s="154" t="s">
        <v>280</v>
      </c>
      <c r="G152" s="155" t="s">
        <v>268</v>
      </c>
      <c r="H152" s="156">
        <v>5.016</v>
      </c>
      <c r="I152" s="157">
        <v>5.43</v>
      </c>
      <c r="J152" s="157">
        <f>ROUND(I152*H152,2)</f>
        <v>27.24</v>
      </c>
      <c r="K152" s="154" t="s">
        <v>1</v>
      </c>
      <c r="L152" s="32"/>
      <c r="M152" s="158" t="s">
        <v>1</v>
      </c>
      <c r="N152" s="159" t="s">
        <v>45</v>
      </c>
      <c r="O152" s="160">
        <v>0</v>
      </c>
      <c r="P152" s="160">
        <f>O152*H152</f>
        <v>0</v>
      </c>
      <c r="Q152" s="160">
        <v>0</v>
      </c>
      <c r="R152" s="160">
        <f>Q152*H152</f>
        <v>0</v>
      </c>
      <c r="S152" s="160">
        <v>0</v>
      </c>
      <c r="T152" s="160">
        <f>S152*H152</f>
        <v>0</v>
      </c>
      <c r="U152" s="161" t="s">
        <v>1</v>
      </c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62" t="s">
        <v>172</v>
      </c>
      <c r="AT152" s="162" t="s">
        <v>168</v>
      </c>
      <c r="AU152" s="162" t="s">
        <v>87</v>
      </c>
      <c r="AY152" s="17" t="s">
        <v>164</v>
      </c>
      <c r="BE152" s="163">
        <f>IF(N152="základní",J152,0)</f>
        <v>27.24</v>
      </c>
      <c r="BF152" s="163">
        <f>IF(N152="snížená",J152,0)</f>
        <v>0</v>
      </c>
      <c r="BG152" s="163">
        <f>IF(N152="zákl. přenesená",J152,0)</f>
        <v>0</v>
      </c>
      <c r="BH152" s="163">
        <f>IF(N152="sníž. přenesená",J152,0)</f>
        <v>0</v>
      </c>
      <c r="BI152" s="163">
        <f>IF(N152="nulová",J152,0)</f>
        <v>0</v>
      </c>
      <c r="BJ152" s="17" t="s">
        <v>87</v>
      </c>
      <c r="BK152" s="163">
        <f>ROUND(I152*H152,2)</f>
        <v>27.24</v>
      </c>
      <c r="BL152" s="17" t="s">
        <v>172</v>
      </c>
      <c r="BM152" s="162" t="s">
        <v>281</v>
      </c>
    </row>
    <row r="153" spans="1:65" s="2" customFormat="1" ht="19.5">
      <c r="A153" s="31"/>
      <c r="B153" s="32"/>
      <c r="C153" s="31"/>
      <c r="D153" s="164" t="s">
        <v>174</v>
      </c>
      <c r="E153" s="31"/>
      <c r="F153" s="165" t="s">
        <v>282</v>
      </c>
      <c r="G153" s="31"/>
      <c r="H153" s="31"/>
      <c r="I153" s="31"/>
      <c r="J153" s="31"/>
      <c r="K153" s="31"/>
      <c r="L153" s="32"/>
      <c r="M153" s="166"/>
      <c r="N153" s="167"/>
      <c r="O153" s="57"/>
      <c r="P153" s="57"/>
      <c r="Q153" s="57"/>
      <c r="R153" s="57"/>
      <c r="S153" s="57"/>
      <c r="T153" s="57"/>
      <c r="U153" s="58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T153" s="17" t="s">
        <v>174</v>
      </c>
      <c r="AU153" s="17" t="s">
        <v>87</v>
      </c>
    </row>
    <row r="154" spans="1:65" s="13" customFormat="1">
      <c r="B154" s="173"/>
      <c r="D154" s="164" t="s">
        <v>243</v>
      </c>
      <c r="E154" s="174" t="s">
        <v>283</v>
      </c>
      <c r="F154" s="175" t="s">
        <v>272</v>
      </c>
      <c r="H154" s="176">
        <v>1.081</v>
      </c>
      <c r="L154" s="173"/>
      <c r="M154" s="177"/>
      <c r="N154" s="178"/>
      <c r="O154" s="178"/>
      <c r="P154" s="178"/>
      <c r="Q154" s="178"/>
      <c r="R154" s="178"/>
      <c r="S154" s="178"/>
      <c r="T154" s="178"/>
      <c r="U154" s="179"/>
      <c r="AT154" s="174" t="s">
        <v>243</v>
      </c>
      <c r="AU154" s="174" t="s">
        <v>87</v>
      </c>
      <c r="AV154" s="13" t="s">
        <v>89</v>
      </c>
      <c r="AW154" s="13" t="s">
        <v>34</v>
      </c>
      <c r="AX154" s="13" t="s">
        <v>80</v>
      </c>
      <c r="AY154" s="174" t="s">
        <v>164</v>
      </c>
    </row>
    <row r="155" spans="1:65" s="13" customFormat="1">
      <c r="B155" s="173"/>
      <c r="D155" s="164" t="s">
        <v>243</v>
      </c>
      <c r="E155" s="174" t="s">
        <v>217</v>
      </c>
      <c r="F155" s="175" t="s">
        <v>273</v>
      </c>
      <c r="H155" s="176">
        <v>0.64600000000000002</v>
      </c>
      <c r="L155" s="173"/>
      <c r="M155" s="177"/>
      <c r="N155" s="178"/>
      <c r="O155" s="178"/>
      <c r="P155" s="178"/>
      <c r="Q155" s="178"/>
      <c r="R155" s="178"/>
      <c r="S155" s="178"/>
      <c r="T155" s="178"/>
      <c r="U155" s="179"/>
      <c r="AT155" s="174" t="s">
        <v>243</v>
      </c>
      <c r="AU155" s="174" t="s">
        <v>87</v>
      </c>
      <c r="AV155" s="13" t="s">
        <v>89</v>
      </c>
      <c r="AW155" s="13" t="s">
        <v>34</v>
      </c>
      <c r="AX155" s="13" t="s">
        <v>80</v>
      </c>
      <c r="AY155" s="174" t="s">
        <v>164</v>
      </c>
    </row>
    <row r="156" spans="1:65" s="13" customFormat="1">
      <c r="B156" s="173"/>
      <c r="D156" s="164" t="s">
        <v>243</v>
      </c>
      <c r="E156" s="174" t="s">
        <v>218</v>
      </c>
      <c r="F156" s="175" t="s">
        <v>274</v>
      </c>
      <c r="H156" s="176">
        <v>1.8640000000000001</v>
      </c>
      <c r="L156" s="173"/>
      <c r="M156" s="177"/>
      <c r="N156" s="178"/>
      <c r="O156" s="178"/>
      <c r="P156" s="178"/>
      <c r="Q156" s="178"/>
      <c r="R156" s="178"/>
      <c r="S156" s="178"/>
      <c r="T156" s="178"/>
      <c r="U156" s="179"/>
      <c r="AT156" s="174" t="s">
        <v>243</v>
      </c>
      <c r="AU156" s="174" t="s">
        <v>87</v>
      </c>
      <c r="AV156" s="13" t="s">
        <v>89</v>
      </c>
      <c r="AW156" s="13" t="s">
        <v>34</v>
      </c>
      <c r="AX156" s="13" t="s">
        <v>80</v>
      </c>
      <c r="AY156" s="174" t="s">
        <v>164</v>
      </c>
    </row>
    <row r="157" spans="1:65" s="13" customFormat="1">
      <c r="B157" s="173"/>
      <c r="D157" s="164" t="s">
        <v>243</v>
      </c>
      <c r="E157" s="174" t="s">
        <v>219</v>
      </c>
      <c r="F157" s="175" t="s">
        <v>275</v>
      </c>
      <c r="H157" s="176">
        <v>1.425</v>
      </c>
      <c r="L157" s="173"/>
      <c r="M157" s="177"/>
      <c r="N157" s="178"/>
      <c r="O157" s="178"/>
      <c r="P157" s="178"/>
      <c r="Q157" s="178"/>
      <c r="R157" s="178"/>
      <c r="S157" s="178"/>
      <c r="T157" s="178"/>
      <c r="U157" s="179"/>
      <c r="AT157" s="174" t="s">
        <v>243</v>
      </c>
      <c r="AU157" s="174" t="s">
        <v>87</v>
      </c>
      <c r="AV157" s="13" t="s">
        <v>89</v>
      </c>
      <c r="AW157" s="13" t="s">
        <v>34</v>
      </c>
      <c r="AX157" s="13" t="s">
        <v>80</v>
      </c>
      <c r="AY157" s="174" t="s">
        <v>164</v>
      </c>
    </row>
    <row r="158" spans="1:65" s="13" customFormat="1">
      <c r="B158" s="173"/>
      <c r="D158" s="164" t="s">
        <v>243</v>
      </c>
      <c r="E158" s="174" t="s">
        <v>284</v>
      </c>
      <c r="F158" s="175" t="s">
        <v>285</v>
      </c>
      <c r="H158" s="176">
        <v>5.016</v>
      </c>
      <c r="L158" s="173"/>
      <c r="M158" s="177"/>
      <c r="N158" s="178"/>
      <c r="O158" s="178"/>
      <c r="P158" s="178"/>
      <c r="Q158" s="178"/>
      <c r="R158" s="178"/>
      <c r="S158" s="178"/>
      <c r="T158" s="178"/>
      <c r="U158" s="179"/>
      <c r="AT158" s="174" t="s">
        <v>243</v>
      </c>
      <c r="AU158" s="174" t="s">
        <v>87</v>
      </c>
      <c r="AV158" s="13" t="s">
        <v>89</v>
      </c>
      <c r="AW158" s="13" t="s">
        <v>34</v>
      </c>
      <c r="AX158" s="13" t="s">
        <v>87</v>
      </c>
      <c r="AY158" s="174" t="s">
        <v>164</v>
      </c>
    </row>
    <row r="159" spans="1:65" s="2" customFormat="1" ht="24.2" customHeight="1">
      <c r="A159" s="31"/>
      <c r="B159" s="151"/>
      <c r="C159" s="152" t="s">
        <v>286</v>
      </c>
      <c r="D159" s="152" t="s">
        <v>168</v>
      </c>
      <c r="E159" s="153" t="s">
        <v>287</v>
      </c>
      <c r="F159" s="154" t="s">
        <v>288</v>
      </c>
      <c r="G159" s="155" t="s">
        <v>268</v>
      </c>
      <c r="H159" s="156">
        <v>5.016</v>
      </c>
      <c r="I159" s="157">
        <v>115</v>
      </c>
      <c r="J159" s="157">
        <f>ROUND(I159*H159,2)</f>
        <v>576.84</v>
      </c>
      <c r="K159" s="154" t="s">
        <v>1</v>
      </c>
      <c r="L159" s="32"/>
      <c r="M159" s="158" t="s">
        <v>1</v>
      </c>
      <c r="N159" s="159" t="s">
        <v>45</v>
      </c>
      <c r="O159" s="160">
        <v>0</v>
      </c>
      <c r="P159" s="160">
        <f>O159*H159</f>
        <v>0</v>
      </c>
      <c r="Q159" s="160">
        <v>0</v>
      </c>
      <c r="R159" s="160">
        <f>Q159*H159</f>
        <v>0</v>
      </c>
      <c r="S159" s="160">
        <v>0</v>
      </c>
      <c r="T159" s="160">
        <f>S159*H159</f>
        <v>0</v>
      </c>
      <c r="U159" s="161" t="s">
        <v>1</v>
      </c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62" t="s">
        <v>172</v>
      </c>
      <c r="AT159" s="162" t="s">
        <v>168</v>
      </c>
      <c r="AU159" s="162" t="s">
        <v>87</v>
      </c>
      <c r="AY159" s="17" t="s">
        <v>164</v>
      </c>
      <c r="BE159" s="163">
        <f>IF(N159="základní",J159,0)</f>
        <v>576.84</v>
      </c>
      <c r="BF159" s="163">
        <f>IF(N159="snížená",J159,0)</f>
        <v>0</v>
      </c>
      <c r="BG159" s="163">
        <f>IF(N159="zákl. přenesená",J159,0)</f>
        <v>0</v>
      </c>
      <c r="BH159" s="163">
        <f>IF(N159="sníž. přenesená",J159,0)</f>
        <v>0</v>
      </c>
      <c r="BI159" s="163">
        <f>IF(N159="nulová",J159,0)</f>
        <v>0</v>
      </c>
      <c r="BJ159" s="17" t="s">
        <v>87</v>
      </c>
      <c r="BK159" s="163">
        <f>ROUND(I159*H159,2)</f>
        <v>576.84</v>
      </c>
      <c r="BL159" s="17" t="s">
        <v>172</v>
      </c>
      <c r="BM159" s="162" t="s">
        <v>289</v>
      </c>
    </row>
    <row r="160" spans="1:65" s="2" customFormat="1" ht="19.5">
      <c r="A160" s="31"/>
      <c r="B160" s="32"/>
      <c r="C160" s="31"/>
      <c r="D160" s="164" t="s">
        <v>174</v>
      </c>
      <c r="E160" s="31"/>
      <c r="F160" s="165" t="s">
        <v>290</v>
      </c>
      <c r="G160" s="31"/>
      <c r="H160" s="31"/>
      <c r="I160" s="31"/>
      <c r="J160" s="31"/>
      <c r="K160" s="31"/>
      <c r="L160" s="32"/>
      <c r="M160" s="166"/>
      <c r="N160" s="167"/>
      <c r="O160" s="57"/>
      <c r="P160" s="57"/>
      <c r="Q160" s="57"/>
      <c r="R160" s="57"/>
      <c r="S160" s="57"/>
      <c r="T160" s="57"/>
      <c r="U160" s="58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T160" s="17" t="s">
        <v>174</v>
      </c>
      <c r="AU160" s="17" t="s">
        <v>87</v>
      </c>
    </row>
    <row r="161" spans="1:65" s="13" customFormat="1">
      <c r="B161" s="173"/>
      <c r="D161" s="164" t="s">
        <v>243</v>
      </c>
      <c r="E161" s="174" t="s">
        <v>291</v>
      </c>
      <c r="F161" s="175" t="s">
        <v>272</v>
      </c>
      <c r="H161" s="176">
        <v>1.081</v>
      </c>
      <c r="L161" s="173"/>
      <c r="M161" s="177"/>
      <c r="N161" s="178"/>
      <c r="O161" s="178"/>
      <c r="P161" s="178"/>
      <c r="Q161" s="178"/>
      <c r="R161" s="178"/>
      <c r="S161" s="178"/>
      <c r="T161" s="178"/>
      <c r="U161" s="179"/>
      <c r="AT161" s="174" t="s">
        <v>243</v>
      </c>
      <c r="AU161" s="174" t="s">
        <v>87</v>
      </c>
      <c r="AV161" s="13" t="s">
        <v>89</v>
      </c>
      <c r="AW161" s="13" t="s">
        <v>34</v>
      </c>
      <c r="AX161" s="13" t="s">
        <v>80</v>
      </c>
      <c r="AY161" s="174" t="s">
        <v>164</v>
      </c>
    </row>
    <row r="162" spans="1:65" s="13" customFormat="1">
      <c r="B162" s="173"/>
      <c r="D162" s="164" t="s">
        <v>243</v>
      </c>
      <c r="E162" s="174" t="s">
        <v>220</v>
      </c>
      <c r="F162" s="175" t="s">
        <v>273</v>
      </c>
      <c r="H162" s="176">
        <v>0.64600000000000002</v>
      </c>
      <c r="L162" s="173"/>
      <c r="M162" s="177"/>
      <c r="N162" s="178"/>
      <c r="O162" s="178"/>
      <c r="P162" s="178"/>
      <c r="Q162" s="178"/>
      <c r="R162" s="178"/>
      <c r="S162" s="178"/>
      <c r="T162" s="178"/>
      <c r="U162" s="179"/>
      <c r="AT162" s="174" t="s">
        <v>243</v>
      </c>
      <c r="AU162" s="174" t="s">
        <v>87</v>
      </c>
      <c r="AV162" s="13" t="s">
        <v>89</v>
      </c>
      <c r="AW162" s="13" t="s">
        <v>34</v>
      </c>
      <c r="AX162" s="13" t="s">
        <v>80</v>
      </c>
      <c r="AY162" s="174" t="s">
        <v>164</v>
      </c>
    </row>
    <row r="163" spans="1:65" s="13" customFormat="1">
      <c r="B163" s="173"/>
      <c r="D163" s="164" t="s">
        <v>243</v>
      </c>
      <c r="E163" s="174" t="s">
        <v>221</v>
      </c>
      <c r="F163" s="175" t="s">
        <v>274</v>
      </c>
      <c r="H163" s="176">
        <v>1.8640000000000001</v>
      </c>
      <c r="L163" s="173"/>
      <c r="M163" s="177"/>
      <c r="N163" s="178"/>
      <c r="O163" s="178"/>
      <c r="P163" s="178"/>
      <c r="Q163" s="178"/>
      <c r="R163" s="178"/>
      <c r="S163" s="178"/>
      <c r="T163" s="178"/>
      <c r="U163" s="179"/>
      <c r="AT163" s="174" t="s">
        <v>243</v>
      </c>
      <c r="AU163" s="174" t="s">
        <v>87</v>
      </c>
      <c r="AV163" s="13" t="s">
        <v>89</v>
      </c>
      <c r="AW163" s="13" t="s">
        <v>34</v>
      </c>
      <c r="AX163" s="13" t="s">
        <v>80</v>
      </c>
      <c r="AY163" s="174" t="s">
        <v>164</v>
      </c>
    </row>
    <row r="164" spans="1:65" s="13" customFormat="1">
      <c r="B164" s="173"/>
      <c r="D164" s="164" t="s">
        <v>243</v>
      </c>
      <c r="E164" s="174" t="s">
        <v>222</v>
      </c>
      <c r="F164" s="175" t="s">
        <v>275</v>
      </c>
      <c r="H164" s="176">
        <v>1.425</v>
      </c>
      <c r="L164" s="173"/>
      <c r="M164" s="177"/>
      <c r="N164" s="178"/>
      <c r="O164" s="178"/>
      <c r="P164" s="178"/>
      <c r="Q164" s="178"/>
      <c r="R164" s="178"/>
      <c r="S164" s="178"/>
      <c r="T164" s="178"/>
      <c r="U164" s="179"/>
      <c r="AT164" s="174" t="s">
        <v>243</v>
      </c>
      <c r="AU164" s="174" t="s">
        <v>87</v>
      </c>
      <c r="AV164" s="13" t="s">
        <v>89</v>
      </c>
      <c r="AW164" s="13" t="s">
        <v>34</v>
      </c>
      <c r="AX164" s="13" t="s">
        <v>80</v>
      </c>
      <c r="AY164" s="174" t="s">
        <v>164</v>
      </c>
    </row>
    <row r="165" spans="1:65" s="13" customFormat="1">
      <c r="B165" s="173"/>
      <c r="D165" s="164" t="s">
        <v>243</v>
      </c>
      <c r="E165" s="174" t="s">
        <v>292</v>
      </c>
      <c r="F165" s="175" t="s">
        <v>293</v>
      </c>
      <c r="H165" s="176">
        <v>5.016</v>
      </c>
      <c r="L165" s="173"/>
      <c r="M165" s="177"/>
      <c r="N165" s="178"/>
      <c r="O165" s="178"/>
      <c r="P165" s="178"/>
      <c r="Q165" s="178"/>
      <c r="R165" s="178"/>
      <c r="S165" s="178"/>
      <c r="T165" s="178"/>
      <c r="U165" s="179"/>
      <c r="AT165" s="174" t="s">
        <v>243</v>
      </c>
      <c r="AU165" s="174" t="s">
        <v>87</v>
      </c>
      <c r="AV165" s="13" t="s">
        <v>89</v>
      </c>
      <c r="AW165" s="13" t="s">
        <v>34</v>
      </c>
      <c r="AX165" s="13" t="s">
        <v>87</v>
      </c>
      <c r="AY165" s="174" t="s">
        <v>164</v>
      </c>
    </row>
    <row r="166" spans="1:65" s="2" customFormat="1" ht="24.2" customHeight="1">
      <c r="A166" s="31"/>
      <c r="B166" s="151"/>
      <c r="C166" s="152" t="s">
        <v>250</v>
      </c>
      <c r="D166" s="152" t="s">
        <v>168</v>
      </c>
      <c r="E166" s="153" t="s">
        <v>294</v>
      </c>
      <c r="F166" s="154" t="s">
        <v>295</v>
      </c>
      <c r="G166" s="155" t="s">
        <v>268</v>
      </c>
      <c r="H166" s="156">
        <v>5.016</v>
      </c>
      <c r="I166" s="157">
        <v>106</v>
      </c>
      <c r="J166" s="157">
        <f>ROUND(I166*H166,2)</f>
        <v>531.70000000000005</v>
      </c>
      <c r="K166" s="154" t="s">
        <v>1</v>
      </c>
      <c r="L166" s="32"/>
      <c r="M166" s="158" t="s">
        <v>1</v>
      </c>
      <c r="N166" s="159" t="s">
        <v>45</v>
      </c>
      <c r="O166" s="160">
        <v>0</v>
      </c>
      <c r="P166" s="160">
        <f>O166*H166</f>
        <v>0</v>
      </c>
      <c r="Q166" s="160">
        <v>0</v>
      </c>
      <c r="R166" s="160">
        <f>Q166*H166</f>
        <v>0</v>
      </c>
      <c r="S166" s="160">
        <v>0</v>
      </c>
      <c r="T166" s="160">
        <f>S166*H166</f>
        <v>0</v>
      </c>
      <c r="U166" s="161" t="s">
        <v>1</v>
      </c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62" t="s">
        <v>172</v>
      </c>
      <c r="AT166" s="162" t="s">
        <v>168</v>
      </c>
      <c r="AU166" s="162" t="s">
        <v>87</v>
      </c>
      <c r="AY166" s="17" t="s">
        <v>164</v>
      </c>
      <c r="BE166" s="163">
        <f>IF(N166="základní",J166,0)</f>
        <v>531.70000000000005</v>
      </c>
      <c r="BF166" s="163">
        <f>IF(N166="snížená",J166,0)</f>
        <v>0</v>
      </c>
      <c r="BG166" s="163">
        <f>IF(N166="zákl. přenesená",J166,0)</f>
        <v>0</v>
      </c>
      <c r="BH166" s="163">
        <f>IF(N166="sníž. přenesená",J166,0)</f>
        <v>0</v>
      </c>
      <c r="BI166" s="163">
        <f>IF(N166="nulová",J166,0)</f>
        <v>0</v>
      </c>
      <c r="BJ166" s="17" t="s">
        <v>87</v>
      </c>
      <c r="BK166" s="163">
        <f>ROUND(I166*H166,2)</f>
        <v>531.70000000000005</v>
      </c>
      <c r="BL166" s="17" t="s">
        <v>172</v>
      </c>
      <c r="BM166" s="162" t="s">
        <v>296</v>
      </c>
    </row>
    <row r="167" spans="1:65" s="2" customFormat="1" ht="19.5">
      <c r="A167" s="31"/>
      <c r="B167" s="32"/>
      <c r="C167" s="31"/>
      <c r="D167" s="164" t="s">
        <v>174</v>
      </c>
      <c r="E167" s="31"/>
      <c r="F167" s="165" t="s">
        <v>297</v>
      </c>
      <c r="G167" s="31"/>
      <c r="H167" s="31"/>
      <c r="I167" s="31"/>
      <c r="J167" s="31"/>
      <c r="K167" s="31"/>
      <c r="L167" s="32"/>
      <c r="M167" s="166"/>
      <c r="N167" s="167"/>
      <c r="O167" s="57"/>
      <c r="P167" s="57"/>
      <c r="Q167" s="57"/>
      <c r="R167" s="57"/>
      <c r="S167" s="57"/>
      <c r="T167" s="57"/>
      <c r="U167" s="58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T167" s="17" t="s">
        <v>174</v>
      </c>
      <c r="AU167" s="17" t="s">
        <v>87</v>
      </c>
    </row>
    <row r="168" spans="1:65" s="13" customFormat="1">
      <c r="B168" s="173"/>
      <c r="D168" s="164" t="s">
        <v>243</v>
      </c>
      <c r="E168" s="174" t="s">
        <v>298</v>
      </c>
      <c r="F168" s="175" t="s">
        <v>272</v>
      </c>
      <c r="H168" s="176">
        <v>1.081</v>
      </c>
      <c r="L168" s="173"/>
      <c r="M168" s="177"/>
      <c r="N168" s="178"/>
      <c r="O168" s="178"/>
      <c r="P168" s="178"/>
      <c r="Q168" s="178"/>
      <c r="R168" s="178"/>
      <c r="S168" s="178"/>
      <c r="T168" s="178"/>
      <c r="U168" s="179"/>
      <c r="AT168" s="174" t="s">
        <v>243</v>
      </c>
      <c r="AU168" s="174" t="s">
        <v>87</v>
      </c>
      <c r="AV168" s="13" t="s">
        <v>89</v>
      </c>
      <c r="AW168" s="13" t="s">
        <v>34</v>
      </c>
      <c r="AX168" s="13" t="s">
        <v>80</v>
      </c>
      <c r="AY168" s="174" t="s">
        <v>164</v>
      </c>
    </row>
    <row r="169" spans="1:65" s="13" customFormat="1">
      <c r="B169" s="173"/>
      <c r="D169" s="164" t="s">
        <v>243</v>
      </c>
      <c r="E169" s="174" t="s">
        <v>224</v>
      </c>
      <c r="F169" s="175" t="s">
        <v>273</v>
      </c>
      <c r="H169" s="176">
        <v>0.64600000000000002</v>
      </c>
      <c r="L169" s="173"/>
      <c r="M169" s="177"/>
      <c r="N169" s="178"/>
      <c r="O169" s="178"/>
      <c r="P169" s="178"/>
      <c r="Q169" s="178"/>
      <c r="R169" s="178"/>
      <c r="S169" s="178"/>
      <c r="T169" s="178"/>
      <c r="U169" s="179"/>
      <c r="AT169" s="174" t="s">
        <v>243</v>
      </c>
      <c r="AU169" s="174" t="s">
        <v>87</v>
      </c>
      <c r="AV169" s="13" t="s">
        <v>89</v>
      </c>
      <c r="AW169" s="13" t="s">
        <v>34</v>
      </c>
      <c r="AX169" s="13" t="s">
        <v>80</v>
      </c>
      <c r="AY169" s="174" t="s">
        <v>164</v>
      </c>
    </row>
    <row r="170" spans="1:65" s="13" customFormat="1">
      <c r="B170" s="173"/>
      <c r="D170" s="164" t="s">
        <v>243</v>
      </c>
      <c r="E170" s="174" t="s">
        <v>226</v>
      </c>
      <c r="F170" s="175" t="s">
        <v>274</v>
      </c>
      <c r="H170" s="176">
        <v>1.8640000000000001</v>
      </c>
      <c r="L170" s="173"/>
      <c r="M170" s="177"/>
      <c r="N170" s="178"/>
      <c r="O170" s="178"/>
      <c r="P170" s="178"/>
      <c r="Q170" s="178"/>
      <c r="R170" s="178"/>
      <c r="S170" s="178"/>
      <c r="T170" s="178"/>
      <c r="U170" s="179"/>
      <c r="AT170" s="174" t="s">
        <v>243</v>
      </c>
      <c r="AU170" s="174" t="s">
        <v>87</v>
      </c>
      <c r="AV170" s="13" t="s">
        <v>89</v>
      </c>
      <c r="AW170" s="13" t="s">
        <v>34</v>
      </c>
      <c r="AX170" s="13" t="s">
        <v>80</v>
      </c>
      <c r="AY170" s="174" t="s">
        <v>164</v>
      </c>
    </row>
    <row r="171" spans="1:65" s="13" customFormat="1">
      <c r="B171" s="173"/>
      <c r="D171" s="164" t="s">
        <v>243</v>
      </c>
      <c r="E171" s="174" t="s">
        <v>228</v>
      </c>
      <c r="F171" s="175" t="s">
        <v>275</v>
      </c>
      <c r="H171" s="176">
        <v>1.425</v>
      </c>
      <c r="L171" s="173"/>
      <c r="M171" s="177"/>
      <c r="N171" s="178"/>
      <c r="O171" s="178"/>
      <c r="P171" s="178"/>
      <c r="Q171" s="178"/>
      <c r="R171" s="178"/>
      <c r="S171" s="178"/>
      <c r="T171" s="178"/>
      <c r="U171" s="179"/>
      <c r="AT171" s="174" t="s">
        <v>243</v>
      </c>
      <c r="AU171" s="174" t="s">
        <v>87</v>
      </c>
      <c r="AV171" s="13" t="s">
        <v>89</v>
      </c>
      <c r="AW171" s="13" t="s">
        <v>34</v>
      </c>
      <c r="AX171" s="13" t="s">
        <v>80</v>
      </c>
      <c r="AY171" s="174" t="s">
        <v>164</v>
      </c>
    </row>
    <row r="172" spans="1:65" s="13" customFormat="1">
      <c r="B172" s="173"/>
      <c r="D172" s="164" t="s">
        <v>243</v>
      </c>
      <c r="E172" s="174" t="s">
        <v>299</v>
      </c>
      <c r="F172" s="175" t="s">
        <v>300</v>
      </c>
      <c r="H172" s="176">
        <v>5.016</v>
      </c>
      <c r="L172" s="173"/>
      <c r="M172" s="177"/>
      <c r="N172" s="178"/>
      <c r="O172" s="178"/>
      <c r="P172" s="178"/>
      <c r="Q172" s="178"/>
      <c r="R172" s="178"/>
      <c r="S172" s="178"/>
      <c r="T172" s="178"/>
      <c r="U172" s="179"/>
      <c r="AT172" s="174" t="s">
        <v>243</v>
      </c>
      <c r="AU172" s="174" t="s">
        <v>87</v>
      </c>
      <c r="AV172" s="13" t="s">
        <v>89</v>
      </c>
      <c r="AW172" s="13" t="s">
        <v>34</v>
      </c>
      <c r="AX172" s="13" t="s">
        <v>87</v>
      </c>
      <c r="AY172" s="174" t="s">
        <v>164</v>
      </c>
    </row>
    <row r="173" spans="1:65" s="2" customFormat="1" ht="24.2" customHeight="1">
      <c r="A173" s="31"/>
      <c r="B173" s="151"/>
      <c r="C173" s="180" t="s">
        <v>301</v>
      </c>
      <c r="D173" s="180" t="s">
        <v>240</v>
      </c>
      <c r="E173" s="181" t="s">
        <v>302</v>
      </c>
      <c r="F173" s="182" t="s">
        <v>303</v>
      </c>
      <c r="G173" s="183" t="s">
        <v>304</v>
      </c>
      <c r="H173" s="184">
        <v>1.4970000000000001</v>
      </c>
      <c r="I173" s="185">
        <v>534</v>
      </c>
      <c r="J173" s="185">
        <f>ROUND(I173*H173,2)</f>
        <v>799.4</v>
      </c>
      <c r="K173" s="182" t="s">
        <v>1</v>
      </c>
      <c r="L173" s="186"/>
      <c r="M173" s="187" t="s">
        <v>1</v>
      </c>
      <c r="N173" s="188" t="s">
        <v>45</v>
      </c>
      <c r="O173" s="160">
        <v>0</v>
      </c>
      <c r="P173" s="160">
        <f>O173*H173</f>
        <v>0</v>
      </c>
      <c r="Q173" s="160">
        <v>1E-3</v>
      </c>
      <c r="R173" s="160">
        <f>Q173*H173</f>
        <v>1.4970000000000001E-3</v>
      </c>
      <c r="S173" s="160">
        <v>0</v>
      </c>
      <c r="T173" s="160">
        <f>S173*H173</f>
        <v>0</v>
      </c>
      <c r="U173" s="161" t="s">
        <v>1</v>
      </c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62" t="s">
        <v>250</v>
      </c>
      <c r="AT173" s="162" t="s">
        <v>240</v>
      </c>
      <c r="AU173" s="162" t="s">
        <v>87</v>
      </c>
      <c r="AY173" s="17" t="s">
        <v>164</v>
      </c>
      <c r="BE173" s="163">
        <f>IF(N173="základní",J173,0)</f>
        <v>799.4</v>
      </c>
      <c r="BF173" s="163">
        <f>IF(N173="snížená",J173,0)</f>
        <v>0</v>
      </c>
      <c r="BG173" s="163">
        <f>IF(N173="zákl. přenesená",J173,0)</f>
        <v>0</v>
      </c>
      <c r="BH173" s="163">
        <f>IF(N173="sníž. přenesená",J173,0)</f>
        <v>0</v>
      </c>
      <c r="BI173" s="163">
        <f>IF(N173="nulová",J173,0)</f>
        <v>0</v>
      </c>
      <c r="BJ173" s="17" t="s">
        <v>87</v>
      </c>
      <c r="BK173" s="163">
        <f>ROUND(I173*H173,2)</f>
        <v>799.4</v>
      </c>
      <c r="BL173" s="17" t="s">
        <v>172</v>
      </c>
      <c r="BM173" s="162" t="s">
        <v>305</v>
      </c>
    </row>
    <row r="174" spans="1:65" s="2" customFormat="1">
      <c r="A174" s="31"/>
      <c r="B174" s="32"/>
      <c r="C174" s="31"/>
      <c r="D174" s="164" t="s">
        <v>174</v>
      </c>
      <c r="E174" s="31"/>
      <c r="F174" s="165" t="s">
        <v>303</v>
      </c>
      <c r="G174" s="31"/>
      <c r="H174" s="31"/>
      <c r="I174" s="31"/>
      <c r="J174" s="31"/>
      <c r="K174" s="31"/>
      <c r="L174" s="32"/>
      <c r="M174" s="166"/>
      <c r="N174" s="167"/>
      <c r="O174" s="57"/>
      <c r="P174" s="57"/>
      <c r="Q174" s="57"/>
      <c r="R174" s="57"/>
      <c r="S174" s="57"/>
      <c r="T174" s="57"/>
      <c r="U174" s="58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T174" s="17" t="s">
        <v>174</v>
      </c>
      <c r="AU174" s="17" t="s">
        <v>87</v>
      </c>
    </row>
    <row r="175" spans="1:65" s="2" customFormat="1" ht="24.2" customHeight="1">
      <c r="A175" s="31"/>
      <c r="B175" s="151"/>
      <c r="C175" s="152" t="s">
        <v>306</v>
      </c>
      <c r="D175" s="152" t="s">
        <v>168</v>
      </c>
      <c r="E175" s="153" t="s">
        <v>307</v>
      </c>
      <c r="F175" s="154" t="s">
        <v>308</v>
      </c>
      <c r="G175" s="155" t="s">
        <v>268</v>
      </c>
      <c r="H175" s="156">
        <v>4.3040000000000003</v>
      </c>
      <c r="I175" s="157">
        <v>96.1</v>
      </c>
      <c r="J175" s="157">
        <f>ROUND(I175*H175,2)</f>
        <v>413.61</v>
      </c>
      <c r="K175" s="154" t="s">
        <v>1</v>
      </c>
      <c r="L175" s="32"/>
      <c r="M175" s="158" t="s">
        <v>1</v>
      </c>
      <c r="N175" s="159" t="s">
        <v>45</v>
      </c>
      <c r="O175" s="160">
        <v>0</v>
      </c>
      <c r="P175" s="160">
        <f>O175*H175</f>
        <v>0</v>
      </c>
      <c r="Q175" s="160">
        <v>0</v>
      </c>
      <c r="R175" s="160">
        <f>Q175*H175</f>
        <v>0</v>
      </c>
      <c r="S175" s="160">
        <v>0</v>
      </c>
      <c r="T175" s="160">
        <f>S175*H175</f>
        <v>0</v>
      </c>
      <c r="U175" s="161" t="s">
        <v>1</v>
      </c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62" t="s">
        <v>172</v>
      </c>
      <c r="AT175" s="162" t="s">
        <v>168</v>
      </c>
      <c r="AU175" s="162" t="s">
        <v>87</v>
      </c>
      <c r="AY175" s="17" t="s">
        <v>164</v>
      </c>
      <c r="BE175" s="163">
        <f>IF(N175="základní",J175,0)</f>
        <v>413.61</v>
      </c>
      <c r="BF175" s="163">
        <f>IF(N175="snížená",J175,0)</f>
        <v>0</v>
      </c>
      <c r="BG175" s="163">
        <f>IF(N175="zákl. přenesená",J175,0)</f>
        <v>0</v>
      </c>
      <c r="BH175" s="163">
        <f>IF(N175="sníž. přenesená",J175,0)</f>
        <v>0</v>
      </c>
      <c r="BI175" s="163">
        <f>IF(N175="nulová",J175,0)</f>
        <v>0</v>
      </c>
      <c r="BJ175" s="17" t="s">
        <v>87</v>
      </c>
      <c r="BK175" s="163">
        <f>ROUND(I175*H175,2)</f>
        <v>413.61</v>
      </c>
      <c r="BL175" s="17" t="s">
        <v>172</v>
      </c>
      <c r="BM175" s="162" t="s">
        <v>309</v>
      </c>
    </row>
    <row r="176" spans="1:65" s="2" customFormat="1" ht="19.5">
      <c r="A176" s="31"/>
      <c r="B176" s="32"/>
      <c r="C176" s="31"/>
      <c r="D176" s="164" t="s">
        <v>174</v>
      </c>
      <c r="E176" s="31"/>
      <c r="F176" s="165" t="s">
        <v>310</v>
      </c>
      <c r="G176" s="31"/>
      <c r="H176" s="31"/>
      <c r="I176" s="31"/>
      <c r="J176" s="31"/>
      <c r="K176" s="31"/>
      <c r="L176" s="32"/>
      <c r="M176" s="166"/>
      <c r="N176" s="167"/>
      <c r="O176" s="57"/>
      <c r="P176" s="57"/>
      <c r="Q176" s="57"/>
      <c r="R176" s="57"/>
      <c r="S176" s="57"/>
      <c r="T176" s="57"/>
      <c r="U176" s="58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T176" s="17" t="s">
        <v>174</v>
      </c>
      <c r="AU176" s="17" t="s">
        <v>87</v>
      </c>
    </row>
    <row r="177" spans="1:65" s="13" customFormat="1">
      <c r="B177" s="173"/>
      <c r="D177" s="164" t="s">
        <v>243</v>
      </c>
      <c r="E177" s="174" t="s">
        <v>311</v>
      </c>
      <c r="F177" s="175" t="s">
        <v>272</v>
      </c>
      <c r="H177" s="176">
        <v>1.081</v>
      </c>
      <c r="L177" s="173"/>
      <c r="M177" s="177"/>
      <c r="N177" s="178"/>
      <c r="O177" s="178"/>
      <c r="P177" s="178"/>
      <c r="Q177" s="178"/>
      <c r="R177" s="178"/>
      <c r="S177" s="178"/>
      <c r="T177" s="178"/>
      <c r="U177" s="179"/>
      <c r="AT177" s="174" t="s">
        <v>243</v>
      </c>
      <c r="AU177" s="174" t="s">
        <v>87</v>
      </c>
      <c r="AV177" s="13" t="s">
        <v>89</v>
      </c>
      <c r="AW177" s="13" t="s">
        <v>34</v>
      </c>
      <c r="AX177" s="13" t="s">
        <v>80</v>
      </c>
      <c r="AY177" s="174" t="s">
        <v>164</v>
      </c>
    </row>
    <row r="178" spans="1:65" s="13" customFormat="1">
      <c r="B178" s="173"/>
      <c r="D178" s="164" t="s">
        <v>243</v>
      </c>
      <c r="E178" s="174" t="s">
        <v>229</v>
      </c>
      <c r="F178" s="175" t="s">
        <v>273</v>
      </c>
      <c r="H178" s="176">
        <v>0.64600000000000002</v>
      </c>
      <c r="L178" s="173"/>
      <c r="M178" s="177"/>
      <c r="N178" s="178"/>
      <c r="O178" s="178"/>
      <c r="P178" s="178"/>
      <c r="Q178" s="178"/>
      <c r="R178" s="178"/>
      <c r="S178" s="178"/>
      <c r="T178" s="178"/>
      <c r="U178" s="179"/>
      <c r="AT178" s="174" t="s">
        <v>243</v>
      </c>
      <c r="AU178" s="174" t="s">
        <v>87</v>
      </c>
      <c r="AV178" s="13" t="s">
        <v>89</v>
      </c>
      <c r="AW178" s="13" t="s">
        <v>34</v>
      </c>
      <c r="AX178" s="13" t="s">
        <v>80</v>
      </c>
      <c r="AY178" s="174" t="s">
        <v>164</v>
      </c>
    </row>
    <row r="179" spans="1:65" s="13" customFormat="1">
      <c r="B179" s="173"/>
      <c r="D179" s="164" t="s">
        <v>243</v>
      </c>
      <c r="E179" s="174" t="s">
        <v>230</v>
      </c>
      <c r="F179" s="175" t="s">
        <v>274</v>
      </c>
      <c r="H179" s="176">
        <v>1.8640000000000001</v>
      </c>
      <c r="L179" s="173"/>
      <c r="M179" s="177"/>
      <c r="N179" s="178"/>
      <c r="O179" s="178"/>
      <c r="P179" s="178"/>
      <c r="Q179" s="178"/>
      <c r="R179" s="178"/>
      <c r="S179" s="178"/>
      <c r="T179" s="178"/>
      <c r="U179" s="179"/>
      <c r="AT179" s="174" t="s">
        <v>243</v>
      </c>
      <c r="AU179" s="174" t="s">
        <v>87</v>
      </c>
      <c r="AV179" s="13" t="s">
        <v>89</v>
      </c>
      <c r="AW179" s="13" t="s">
        <v>34</v>
      </c>
      <c r="AX179" s="13" t="s">
        <v>80</v>
      </c>
      <c r="AY179" s="174" t="s">
        <v>164</v>
      </c>
    </row>
    <row r="180" spans="1:65" s="13" customFormat="1">
      <c r="B180" s="173"/>
      <c r="D180" s="164" t="s">
        <v>243</v>
      </c>
      <c r="E180" s="174" t="s">
        <v>231</v>
      </c>
      <c r="F180" s="175" t="s">
        <v>312</v>
      </c>
      <c r="H180" s="176">
        <v>0.71299999999999997</v>
      </c>
      <c r="L180" s="173"/>
      <c r="M180" s="177"/>
      <c r="N180" s="178"/>
      <c r="O180" s="178"/>
      <c r="P180" s="178"/>
      <c r="Q180" s="178"/>
      <c r="R180" s="178"/>
      <c r="S180" s="178"/>
      <c r="T180" s="178"/>
      <c r="U180" s="179"/>
      <c r="AT180" s="174" t="s">
        <v>243</v>
      </c>
      <c r="AU180" s="174" t="s">
        <v>87</v>
      </c>
      <c r="AV180" s="13" t="s">
        <v>89</v>
      </c>
      <c r="AW180" s="13" t="s">
        <v>34</v>
      </c>
      <c r="AX180" s="13" t="s">
        <v>80</v>
      </c>
      <c r="AY180" s="174" t="s">
        <v>164</v>
      </c>
    </row>
    <row r="181" spans="1:65" s="13" customFormat="1">
      <c r="B181" s="173"/>
      <c r="D181" s="164" t="s">
        <v>243</v>
      </c>
      <c r="E181" s="174" t="s">
        <v>313</v>
      </c>
      <c r="F181" s="175" t="s">
        <v>314</v>
      </c>
      <c r="H181" s="176">
        <v>4.3040000000000003</v>
      </c>
      <c r="L181" s="173"/>
      <c r="M181" s="177"/>
      <c r="N181" s="178"/>
      <c r="O181" s="178"/>
      <c r="P181" s="178"/>
      <c r="Q181" s="178"/>
      <c r="R181" s="178"/>
      <c r="S181" s="178"/>
      <c r="T181" s="178"/>
      <c r="U181" s="179"/>
      <c r="AT181" s="174" t="s">
        <v>243</v>
      </c>
      <c r="AU181" s="174" t="s">
        <v>87</v>
      </c>
      <c r="AV181" s="13" t="s">
        <v>89</v>
      </c>
      <c r="AW181" s="13" t="s">
        <v>34</v>
      </c>
      <c r="AX181" s="13" t="s">
        <v>87</v>
      </c>
      <c r="AY181" s="174" t="s">
        <v>164</v>
      </c>
    </row>
    <row r="182" spans="1:65" s="2" customFormat="1" ht="24.2" customHeight="1">
      <c r="A182" s="31"/>
      <c r="B182" s="151"/>
      <c r="C182" s="180" t="s">
        <v>315</v>
      </c>
      <c r="D182" s="180" t="s">
        <v>240</v>
      </c>
      <c r="E182" s="181" t="s">
        <v>316</v>
      </c>
      <c r="F182" s="182" t="s">
        <v>317</v>
      </c>
      <c r="G182" s="183" t="s">
        <v>304</v>
      </c>
      <c r="H182" s="184">
        <v>1.2849999999999999</v>
      </c>
      <c r="I182" s="185">
        <v>289</v>
      </c>
      <c r="J182" s="185">
        <f>ROUND(I182*H182,2)</f>
        <v>371.37</v>
      </c>
      <c r="K182" s="182" t="s">
        <v>1</v>
      </c>
      <c r="L182" s="186"/>
      <c r="M182" s="187" t="s">
        <v>1</v>
      </c>
      <c r="N182" s="188" t="s">
        <v>45</v>
      </c>
      <c r="O182" s="160">
        <v>0</v>
      </c>
      <c r="P182" s="160">
        <f>O182*H182</f>
        <v>0</v>
      </c>
      <c r="Q182" s="160">
        <v>1E-3</v>
      </c>
      <c r="R182" s="160">
        <f>Q182*H182</f>
        <v>1.2849999999999999E-3</v>
      </c>
      <c r="S182" s="160">
        <v>0</v>
      </c>
      <c r="T182" s="160">
        <f>S182*H182</f>
        <v>0</v>
      </c>
      <c r="U182" s="161" t="s">
        <v>1</v>
      </c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62" t="s">
        <v>250</v>
      </c>
      <c r="AT182" s="162" t="s">
        <v>240</v>
      </c>
      <c r="AU182" s="162" t="s">
        <v>87</v>
      </c>
      <c r="AY182" s="17" t="s">
        <v>164</v>
      </c>
      <c r="BE182" s="163">
        <f>IF(N182="základní",J182,0)</f>
        <v>371.37</v>
      </c>
      <c r="BF182" s="163">
        <f>IF(N182="snížená",J182,0)</f>
        <v>0</v>
      </c>
      <c r="BG182" s="163">
        <f>IF(N182="zákl. přenesená",J182,0)</f>
        <v>0</v>
      </c>
      <c r="BH182" s="163">
        <f>IF(N182="sníž. přenesená",J182,0)</f>
        <v>0</v>
      </c>
      <c r="BI182" s="163">
        <f>IF(N182="nulová",J182,0)</f>
        <v>0</v>
      </c>
      <c r="BJ182" s="17" t="s">
        <v>87</v>
      </c>
      <c r="BK182" s="163">
        <f>ROUND(I182*H182,2)</f>
        <v>371.37</v>
      </c>
      <c r="BL182" s="17" t="s">
        <v>172</v>
      </c>
      <c r="BM182" s="162" t="s">
        <v>318</v>
      </c>
    </row>
    <row r="183" spans="1:65" s="2" customFormat="1" ht="19.5">
      <c r="A183" s="31"/>
      <c r="B183" s="32"/>
      <c r="C183" s="31"/>
      <c r="D183" s="164" t="s">
        <v>174</v>
      </c>
      <c r="E183" s="31"/>
      <c r="F183" s="165" t="s">
        <v>317</v>
      </c>
      <c r="G183" s="31"/>
      <c r="H183" s="31"/>
      <c r="I183" s="31"/>
      <c r="J183" s="31"/>
      <c r="K183" s="31"/>
      <c r="L183" s="32"/>
      <c r="M183" s="166"/>
      <c r="N183" s="167"/>
      <c r="O183" s="57"/>
      <c r="P183" s="57"/>
      <c r="Q183" s="57"/>
      <c r="R183" s="57"/>
      <c r="S183" s="57"/>
      <c r="T183" s="57"/>
      <c r="U183" s="58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T183" s="17" t="s">
        <v>174</v>
      </c>
      <c r="AU183" s="17" t="s">
        <v>87</v>
      </c>
    </row>
    <row r="184" spans="1:65" s="13" customFormat="1">
      <c r="B184" s="173"/>
      <c r="D184" s="164" t="s">
        <v>243</v>
      </c>
      <c r="E184" s="174" t="s">
        <v>319</v>
      </c>
      <c r="F184" s="175" t="s">
        <v>320</v>
      </c>
      <c r="H184" s="176">
        <v>1.2849999999999999</v>
      </c>
      <c r="L184" s="173"/>
      <c r="M184" s="177"/>
      <c r="N184" s="178"/>
      <c r="O184" s="178"/>
      <c r="P184" s="178"/>
      <c r="Q184" s="178"/>
      <c r="R184" s="178"/>
      <c r="S184" s="178"/>
      <c r="T184" s="178"/>
      <c r="U184" s="179"/>
      <c r="AT184" s="174" t="s">
        <v>243</v>
      </c>
      <c r="AU184" s="174" t="s">
        <v>87</v>
      </c>
      <c r="AV184" s="13" t="s">
        <v>89</v>
      </c>
      <c r="AW184" s="13" t="s">
        <v>34</v>
      </c>
      <c r="AX184" s="13" t="s">
        <v>80</v>
      </c>
      <c r="AY184" s="174" t="s">
        <v>164</v>
      </c>
    </row>
    <row r="185" spans="1:65" s="13" customFormat="1">
      <c r="B185" s="173"/>
      <c r="D185" s="164" t="s">
        <v>243</v>
      </c>
      <c r="E185" s="174" t="s">
        <v>321</v>
      </c>
      <c r="F185" s="175" t="s">
        <v>322</v>
      </c>
      <c r="H185" s="176">
        <v>1.2849999999999999</v>
      </c>
      <c r="L185" s="173"/>
      <c r="M185" s="177"/>
      <c r="N185" s="178"/>
      <c r="O185" s="178"/>
      <c r="P185" s="178"/>
      <c r="Q185" s="178"/>
      <c r="R185" s="178"/>
      <c r="S185" s="178"/>
      <c r="T185" s="178"/>
      <c r="U185" s="179"/>
      <c r="AT185" s="174" t="s">
        <v>243</v>
      </c>
      <c r="AU185" s="174" t="s">
        <v>87</v>
      </c>
      <c r="AV185" s="13" t="s">
        <v>89</v>
      </c>
      <c r="AW185" s="13" t="s">
        <v>34</v>
      </c>
      <c r="AX185" s="13" t="s">
        <v>87</v>
      </c>
      <c r="AY185" s="174" t="s">
        <v>164</v>
      </c>
    </row>
    <row r="186" spans="1:65" s="2" customFormat="1" ht="24.2" customHeight="1">
      <c r="A186" s="31"/>
      <c r="B186" s="151"/>
      <c r="C186" s="152" t="s">
        <v>323</v>
      </c>
      <c r="D186" s="152" t="s">
        <v>168</v>
      </c>
      <c r="E186" s="153" t="s">
        <v>324</v>
      </c>
      <c r="F186" s="154" t="s">
        <v>325</v>
      </c>
      <c r="G186" s="155" t="s">
        <v>268</v>
      </c>
      <c r="H186" s="156">
        <v>4.3040000000000003</v>
      </c>
      <c r="I186" s="157">
        <v>127</v>
      </c>
      <c r="J186" s="157">
        <f>ROUND(I186*H186,2)</f>
        <v>546.61</v>
      </c>
      <c r="K186" s="154" t="s">
        <v>1</v>
      </c>
      <c r="L186" s="32"/>
      <c r="M186" s="158" t="s">
        <v>1</v>
      </c>
      <c r="N186" s="159" t="s">
        <v>45</v>
      </c>
      <c r="O186" s="160">
        <v>0</v>
      </c>
      <c r="P186" s="160">
        <f>O186*H186</f>
        <v>0</v>
      </c>
      <c r="Q186" s="160">
        <v>1.2E-4</v>
      </c>
      <c r="R186" s="160">
        <f>Q186*H186</f>
        <v>5.1648000000000004E-4</v>
      </c>
      <c r="S186" s="160">
        <v>0</v>
      </c>
      <c r="T186" s="160">
        <f>S186*H186</f>
        <v>0</v>
      </c>
      <c r="U186" s="161" t="s">
        <v>1</v>
      </c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62" t="s">
        <v>172</v>
      </c>
      <c r="AT186" s="162" t="s">
        <v>168</v>
      </c>
      <c r="AU186" s="162" t="s">
        <v>87</v>
      </c>
      <c r="AY186" s="17" t="s">
        <v>164</v>
      </c>
      <c r="BE186" s="163">
        <f>IF(N186="základní",J186,0)</f>
        <v>546.61</v>
      </c>
      <c r="BF186" s="163">
        <f>IF(N186="snížená",J186,0)</f>
        <v>0</v>
      </c>
      <c r="BG186" s="163">
        <f>IF(N186="zákl. přenesená",J186,0)</f>
        <v>0</v>
      </c>
      <c r="BH186" s="163">
        <f>IF(N186="sníž. přenesená",J186,0)</f>
        <v>0</v>
      </c>
      <c r="BI186" s="163">
        <f>IF(N186="nulová",J186,0)</f>
        <v>0</v>
      </c>
      <c r="BJ186" s="17" t="s">
        <v>87</v>
      </c>
      <c r="BK186" s="163">
        <f>ROUND(I186*H186,2)</f>
        <v>546.61</v>
      </c>
      <c r="BL186" s="17" t="s">
        <v>172</v>
      </c>
      <c r="BM186" s="162" t="s">
        <v>326</v>
      </c>
    </row>
    <row r="187" spans="1:65" s="2" customFormat="1" ht="19.5">
      <c r="A187" s="31"/>
      <c r="B187" s="32"/>
      <c r="C187" s="31"/>
      <c r="D187" s="164" t="s">
        <v>174</v>
      </c>
      <c r="E187" s="31"/>
      <c r="F187" s="165" t="s">
        <v>327</v>
      </c>
      <c r="G187" s="31"/>
      <c r="H187" s="31"/>
      <c r="I187" s="31"/>
      <c r="J187" s="31"/>
      <c r="K187" s="31"/>
      <c r="L187" s="32"/>
      <c r="M187" s="166"/>
      <c r="N187" s="167"/>
      <c r="O187" s="57"/>
      <c r="P187" s="57"/>
      <c r="Q187" s="57"/>
      <c r="R187" s="57"/>
      <c r="S187" s="57"/>
      <c r="T187" s="57"/>
      <c r="U187" s="58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T187" s="17" t="s">
        <v>174</v>
      </c>
      <c r="AU187" s="17" t="s">
        <v>87</v>
      </c>
    </row>
    <row r="188" spans="1:65" s="13" customFormat="1">
      <c r="B188" s="173"/>
      <c r="D188" s="164" t="s">
        <v>243</v>
      </c>
      <c r="E188" s="174" t="s">
        <v>328</v>
      </c>
      <c r="F188" s="175" t="s">
        <v>272</v>
      </c>
      <c r="H188" s="176">
        <v>1.081</v>
      </c>
      <c r="L188" s="173"/>
      <c r="M188" s="177"/>
      <c r="N188" s="178"/>
      <c r="O188" s="178"/>
      <c r="P188" s="178"/>
      <c r="Q188" s="178"/>
      <c r="R188" s="178"/>
      <c r="S188" s="178"/>
      <c r="T188" s="178"/>
      <c r="U188" s="179"/>
      <c r="AT188" s="174" t="s">
        <v>243</v>
      </c>
      <c r="AU188" s="174" t="s">
        <v>87</v>
      </c>
      <c r="AV188" s="13" t="s">
        <v>89</v>
      </c>
      <c r="AW188" s="13" t="s">
        <v>34</v>
      </c>
      <c r="AX188" s="13" t="s">
        <v>80</v>
      </c>
      <c r="AY188" s="174" t="s">
        <v>164</v>
      </c>
    </row>
    <row r="189" spans="1:65" s="13" customFormat="1">
      <c r="B189" s="173"/>
      <c r="D189" s="164" t="s">
        <v>243</v>
      </c>
      <c r="E189" s="174" t="s">
        <v>233</v>
      </c>
      <c r="F189" s="175" t="s">
        <v>273</v>
      </c>
      <c r="H189" s="176">
        <v>0.64600000000000002</v>
      </c>
      <c r="L189" s="173"/>
      <c r="M189" s="177"/>
      <c r="N189" s="178"/>
      <c r="O189" s="178"/>
      <c r="P189" s="178"/>
      <c r="Q189" s="178"/>
      <c r="R189" s="178"/>
      <c r="S189" s="178"/>
      <c r="T189" s="178"/>
      <c r="U189" s="179"/>
      <c r="AT189" s="174" t="s">
        <v>243</v>
      </c>
      <c r="AU189" s="174" t="s">
        <v>87</v>
      </c>
      <c r="AV189" s="13" t="s">
        <v>89</v>
      </c>
      <c r="AW189" s="13" t="s">
        <v>34</v>
      </c>
      <c r="AX189" s="13" t="s">
        <v>80</v>
      </c>
      <c r="AY189" s="174" t="s">
        <v>164</v>
      </c>
    </row>
    <row r="190" spans="1:65" s="13" customFormat="1">
      <c r="B190" s="173"/>
      <c r="D190" s="164" t="s">
        <v>243</v>
      </c>
      <c r="E190" s="174" t="s">
        <v>234</v>
      </c>
      <c r="F190" s="175" t="s">
        <v>274</v>
      </c>
      <c r="H190" s="176">
        <v>1.8640000000000001</v>
      </c>
      <c r="L190" s="173"/>
      <c r="M190" s="177"/>
      <c r="N190" s="178"/>
      <c r="O190" s="178"/>
      <c r="P190" s="178"/>
      <c r="Q190" s="178"/>
      <c r="R190" s="178"/>
      <c r="S190" s="178"/>
      <c r="T190" s="178"/>
      <c r="U190" s="179"/>
      <c r="AT190" s="174" t="s">
        <v>243</v>
      </c>
      <c r="AU190" s="174" t="s">
        <v>87</v>
      </c>
      <c r="AV190" s="13" t="s">
        <v>89</v>
      </c>
      <c r="AW190" s="13" t="s">
        <v>34</v>
      </c>
      <c r="AX190" s="13" t="s">
        <v>80</v>
      </c>
      <c r="AY190" s="174" t="s">
        <v>164</v>
      </c>
    </row>
    <row r="191" spans="1:65" s="13" customFormat="1">
      <c r="B191" s="173"/>
      <c r="D191" s="164" t="s">
        <v>243</v>
      </c>
      <c r="E191" s="174" t="s">
        <v>235</v>
      </c>
      <c r="F191" s="175" t="s">
        <v>312</v>
      </c>
      <c r="H191" s="176">
        <v>0.71299999999999997</v>
      </c>
      <c r="L191" s="173"/>
      <c r="M191" s="177"/>
      <c r="N191" s="178"/>
      <c r="O191" s="178"/>
      <c r="P191" s="178"/>
      <c r="Q191" s="178"/>
      <c r="R191" s="178"/>
      <c r="S191" s="178"/>
      <c r="T191" s="178"/>
      <c r="U191" s="179"/>
      <c r="AT191" s="174" t="s">
        <v>243</v>
      </c>
      <c r="AU191" s="174" t="s">
        <v>87</v>
      </c>
      <c r="AV191" s="13" t="s">
        <v>89</v>
      </c>
      <c r="AW191" s="13" t="s">
        <v>34</v>
      </c>
      <c r="AX191" s="13" t="s">
        <v>80</v>
      </c>
      <c r="AY191" s="174" t="s">
        <v>164</v>
      </c>
    </row>
    <row r="192" spans="1:65" s="13" customFormat="1">
      <c r="B192" s="173"/>
      <c r="D192" s="164" t="s">
        <v>243</v>
      </c>
      <c r="E192" s="174" t="s">
        <v>329</v>
      </c>
      <c r="F192" s="175" t="s">
        <v>330</v>
      </c>
      <c r="H192" s="176">
        <v>4.3040000000000003</v>
      </c>
      <c r="L192" s="173"/>
      <c r="M192" s="177"/>
      <c r="N192" s="178"/>
      <c r="O192" s="178"/>
      <c r="P192" s="178"/>
      <c r="Q192" s="178"/>
      <c r="R192" s="178"/>
      <c r="S192" s="178"/>
      <c r="T192" s="178"/>
      <c r="U192" s="179"/>
      <c r="AT192" s="174" t="s">
        <v>243</v>
      </c>
      <c r="AU192" s="174" t="s">
        <v>87</v>
      </c>
      <c r="AV192" s="13" t="s">
        <v>89</v>
      </c>
      <c r="AW192" s="13" t="s">
        <v>34</v>
      </c>
      <c r="AX192" s="13" t="s">
        <v>87</v>
      </c>
      <c r="AY192" s="174" t="s">
        <v>164</v>
      </c>
    </row>
    <row r="193" spans="1:65" s="2" customFormat="1" ht="24.2" customHeight="1">
      <c r="A193" s="31"/>
      <c r="B193" s="151"/>
      <c r="C193" s="180" t="s">
        <v>331</v>
      </c>
      <c r="D193" s="180" t="s">
        <v>240</v>
      </c>
      <c r="E193" s="181" t="s">
        <v>332</v>
      </c>
      <c r="F193" s="182" t="s">
        <v>317</v>
      </c>
      <c r="G193" s="183" t="s">
        <v>304</v>
      </c>
      <c r="H193" s="184">
        <v>1.2849999999999999</v>
      </c>
      <c r="I193" s="185">
        <v>289</v>
      </c>
      <c r="J193" s="185">
        <f>ROUND(I193*H193,2)</f>
        <v>371.37</v>
      </c>
      <c r="K193" s="182" t="s">
        <v>1</v>
      </c>
      <c r="L193" s="186"/>
      <c r="M193" s="187" t="s">
        <v>1</v>
      </c>
      <c r="N193" s="188" t="s">
        <v>45</v>
      </c>
      <c r="O193" s="160">
        <v>0</v>
      </c>
      <c r="P193" s="160">
        <f>O193*H193</f>
        <v>0</v>
      </c>
      <c r="Q193" s="160">
        <v>1E-3</v>
      </c>
      <c r="R193" s="160">
        <f>Q193*H193</f>
        <v>1.2849999999999999E-3</v>
      </c>
      <c r="S193" s="160">
        <v>0</v>
      </c>
      <c r="T193" s="160">
        <f>S193*H193</f>
        <v>0</v>
      </c>
      <c r="U193" s="161" t="s">
        <v>1</v>
      </c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62" t="s">
        <v>250</v>
      </c>
      <c r="AT193" s="162" t="s">
        <v>240</v>
      </c>
      <c r="AU193" s="162" t="s">
        <v>87</v>
      </c>
      <c r="AY193" s="17" t="s">
        <v>164</v>
      </c>
      <c r="BE193" s="163">
        <f>IF(N193="základní",J193,0)</f>
        <v>371.37</v>
      </c>
      <c r="BF193" s="163">
        <f>IF(N193="snížená",J193,0)</f>
        <v>0</v>
      </c>
      <c r="BG193" s="163">
        <f>IF(N193="zákl. přenesená",J193,0)</f>
        <v>0</v>
      </c>
      <c r="BH193" s="163">
        <f>IF(N193="sníž. přenesená",J193,0)</f>
        <v>0</v>
      </c>
      <c r="BI193" s="163">
        <f>IF(N193="nulová",J193,0)</f>
        <v>0</v>
      </c>
      <c r="BJ193" s="17" t="s">
        <v>87</v>
      </c>
      <c r="BK193" s="163">
        <f>ROUND(I193*H193,2)</f>
        <v>371.37</v>
      </c>
      <c r="BL193" s="17" t="s">
        <v>172</v>
      </c>
      <c r="BM193" s="162" t="s">
        <v>333</v>
      </c>
    </row>
    <row r="194" spans="1:65" s="2" customFormat="1" ht="19.5">
      <c r="A194" s="31"/>
      <c r="B194" s="32"/>
      <c r="C194" s="31"/>
      <c r="D194" s="164" t="s">
        <v>174</v>
      </c>
      <c r="E194" s="31"/>
      <c r="F194" s="165" t="s">
        <v>317</v>
      </c>
      <c r="G194" s="31"/>
      <c r="H194" s="31"/>
      <c r="I194" s="31"/>
      <c r="J194" s="31"/>
      <c r="K194" s="31"/>
      <c r="L194" s="32"/>
      <c r="M194" s="166"/>
      <c r="N194" s="167"/>
      <c r="O194" s="57"/>
      <c r="P194" s="57"/>
      <c r="Q194" s="57"/>
      <c r="R194" s="57"/>
      <c r="S194" s="57"/>
      <c r="T194" s="57"/>
      <c r="U194" s="58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T194" s="17" t="s">
        <v>174</v>
      </c>
      <c r="AU194" s="17" t="s">
        <v>87</v>
      </c>
    </row>
    <row r="195" spans="1:65" s="13" customFormat="1">
      <c r="B195" s="173"/>
      <c r="D195" s="164" t="s">
        <v>243</v>
      </c>
      <c r="E195" s="174" t="s">
        <v>334</v>
      </c>
      <c r="F195" s="175" t="s">
        <v>320</v>
      </c>
      <c r="H195" s="176">
        <v>1.2849999999999999</v>
      </c>
      <c r="L195" s="173"/>
      <c r="M195" s="177"/>
      <c r="N195" s="178"/>
      <c r="O195" s="178"/>
      <c r="P195" s="178"/>
      <c r="Q195" s="178"/>
      <c r="R195" s="178"/>
      <c r="S195" s="178"/>
      <c r="T195" s="178"/>
      <c r="U195" s="179"/>
      <c r="AT195" s="174" t="s">
        <v>243</v>
      </c>
      <c r="AU195" s="174" t="s">
        <v>87</v>
      </c>
      <c r="AV195" s="13" t="s">
        <v>89</v>
      </c>
      <c r="AW195" s="13" t="s">
        <v>34</v>
      </c>
      <c r="AX195" s="13" t="s">
        <v>80</v>
      </c>
      <c r="AY195" s="174" t="s">
        <v>164</v>
      </c>
    </row>
    <row r="196" spans="1:65" s="13" customFormat="1">
      <c r="B196" s="173"/>
      <c r="D196" s="164" t="s">
        <v>243</v>
      </c>
      <c r="E196" s="174" t="s">
        <v>335</v>
      </c>
      <c r="F196" s="175" t="s">
        <v>336</v>
      </c>
      <c r="H196" s="176">
        <v>1.2849999999999999</v>
      </c>
      <c r="L196" s="173"/>
      <c r="M196" s="189"/>
      <c r="N196" s="190"/>
      <c r="O196" s="190"/>
      <c r="P196" s="190"/>
      <c r="Q196" s="190"/>
      <c r="R196" s="190"/>
      <c r="S196" s="190"/>
      <c r="T196" s="190"/>
      <c r="U196" s="191"/>
      <c r="AT196" s="174" t="s">
        <v>243</v>
      </c>
      <c r="AU196" s="174" t="s">
        <v>87</v>
      </c>
      <c r="AV196" s="13" t="s">
        <v>89</v>
      </c>
      <c r="AW196" s="13" t="s">
        <v>34</v>
      </c>
      <c r="AX196" s="13" t="s">
        <v>87</v>
      </c>
      <c r="AY196" s="174" t="s">
        <v>164</v>
      </c>
    </row>
    <row r="197" spans="1:65" s="2" customFormat="1" ht="6.95" customHeight="1">
      <c r="A197" s="31"/>
      <c r="B197" s="46"/>
      <c r="C197" s="47"/>
      <c r="D197" s="47"/>
      <c r="E197" s="47"/>
      <c r="F197" s="47"/>
      <c r="G197" s="47"/>
      <c r="H197" s="47"/>
      <c r="I197" s="47"/>
      <c r="J197" s="47"/>
      <c r="K197" s="47"/>
      <c r="L197" s="32"/>
      <c r="M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</row>
  </sheetData>
  <autoFilter ref="C129:K196"/>
  <mergeCells count="14">
    <mergeCell ref="E120:H120"/>
    <mergeCell ref="E118:H118"/>
    <mergeCell ref="E122:H122"/>
    <mergeCell ref="L2:V2"/>
    <mergeCell ref="E85:H85"/>
    <mergeCell ref="E89:H89"/>
    <mergeCell ref="E87:H87"/>
    <mergeCell ref="E91:H91"/>
    <mergeCell ref="E116:H116"/>
    <mergeCell ref="E7:H7"/>
    <mergeCell ref="E11:H11"/>
    <mergeCell ref="E9:H9"/>
    <mergeCell ref="E13:H13"/>
    <mergeCell ref="E31:H31"/>
  </mergeCells>
  <printOptions horizontalCentered="1"/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rowBreaks count="1" manualBreakCount="1">
    <brk id="174" min="2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BM209"/>
  <sheetViews>
    <sheetView showGridLines="0" topLeftCell="A74" zoomScaleSheetLayoutView="55" workbookViewId="0">
      <selection activeCell="K1" sqref="K1:K104857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56">
      <c r="A1" s="101"/>
    </row>
    <row r="2" spans="1:56" s="1" customFormat="1" ht="36.950000000000003" customHeight="1">
      <c r="L2" s="357" t="s">
        <v>5</v>
      </c>
      <c r="M2" s="343"/>
      <c r="N2" s="343"/>
      <c r="O2" s="343"/>
      <c r="P2" s="343"/>
      <c r="Q2" s="343"/>
      <c r="R2" s="343"/>
      <c r="S2" s="343"/>
      <c r="T2" s="343"/>
      <c r="U2" s="343"/>
      <c r="V2" s="343"/>
      <c r="AT2" s="17" t="s">
        <v>103</v>
      </c>
      <c r="AZ2" s="172" t="s">
        <v>337</v>
      </c>
      <c r="BA2" s="172" t="s">
        <v>337</v>
      </c>
      <c r="BB2" s="172" t="s">
        <v>1</v>
      </c>
      <c r="BC2" s="172" t="s">
        <v>338</v>
      </c>
      <c r="BD2" s="172" t="s">
        <v>89</v>
      </c>
    </row>
    <row r="3" spans="1:5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  <c r="AZ3" s="172" t="s">
        <v>339</v>
      </c>
      <c r="BA3" s="172" t="s">
        <v>339</v>
      </c>
      <c r="BB3" s="172" t="s">
        <v>1</v>
      </c>
      <c r="BC3" s="172" t="s">
        <v>340</v>
      </c>
      <c r="BD3" s="172" t="s">
        <v>89</v>
      </c>
    </row>
    <row r="4" spans="1:56" s="1" customFormat="1" ht="24.95" customHeight="1">
      <c r="B4" s="20"/>
      <c r="D4" s="21" t="s">
        <v>132</v>
      </c>
      <c r="L4" s="20"/>
      <c r="M4" s="102" t="s">
        <v>10</v>
      </c>
      <c r="AT4" s="17" t="s">
        <v>3</v>
      </c>
      <c r="AZ4" s="172" t="s">
        <v>229</v>
      </c>
      <c r="BA4" s="172" t="s">
        <v>229</v>
      </c>
      <c r="BB4" s="172" t="s">
        <v>1</v>
      </c>
      <c r="BC4" s="172" t="s">
        <v>338</v>
      </c>
      <c r="BD4" s="172" t="s">
        <v>89</v>
      </c>
    </row>
    <row r="5" spans="1:56" s="1" customFormat="1" ht="6.95" customHeight="1">
      <c r="B5" s="20"/>
      <c r="L5" s="20"/>
      <c r="AZ5" s="172" t="s">
        <v>230</v>
      </c>
      <c r="BA5" s="172" t="s">
        <v>230</v>
      </c>
      <c r="BB5" s="172" t="s">
        <v>1</v>
      </c>
      <c r="BC5" s="172" t="s">
        <v>340</v>
      </c>
      <c r="BD5" s="172" t="s">
        <v>89</v>
      </c>
    </row>
    <row r="6" spans="1:56" s="1" customFormat="1" ht="12" customHeight="1">
      <c r="B6" s="20"/>
      <c r="D6" s="26" t="s">
        <v>14</v>
      </c>
      <c r="L6" s="20"/>
      <c r="AZ6" s="172" t="s">
        <v>321</v>
      </c>
      <c r="BA6" s="172" t="s">
        <v>321</v>
      </c>
      <c r="BB6" s="172" t="s">
        <v>1</v>
      </c>
      <c r="BC6" s="172" t="s">
        <v>338</v>
      </c>
      <c r="BD6" s="172" t="s">
        <v>89</v>
      </c>
    </row>
    <row r="7" spans="1:56" s="1" customFormat="1" ht="16.5" customHeight="1">
      <c r="B7" s="20"/>
      <c r="E7" s="377" t="str">
        <f>'Rekapitulace stavby'!K6</f>
        <v>Integrované městské centrum TILIA -Zm.L. -dod.č.6</v>
      </c>
      <c r="F7" s="378"/>
      <c r="G7" s="378"/>
      <c r="H7" s="378"/>
      <c r="L7" s="20"/>
      <c r="AZ7" s="172" t="s">
        <v>341</v>
      </c>
      <c r="BA7" s="172" t="s">
        <v>341</v>
      </c>
      <c r="BB7" s="172" t="s">
        <v>1</v>
      </c>
      <c r="BC7" s="172" t="s">
        <v>340</v>
      </c>
      <c r="BD7" s="172" t="s">
        <v>89</v>
      </c>
    </row>
    <row r="8" spans="1:56" ht="12.75">
      <c r="B8" s="20"/>
      <c r="D8" s="26" t="s">
        <v>133</v>
      </c>
      <c r="L8" s="20"/>
      <c r="AZ8" s="172" t="s">
        <v>233</v>
      </c>
      <c r="BA8" s="172" t="s">
        <v>233</v>
      </c>
      <c r="BB8" s="172" t="s">
        <v>1</v>
      </c>
      <c r="BC8" s="172" t="s">
        <v>338</v>
      </c>
      <c r="BD8" s="172" t="s">
        <v>89</v>
      </c>
    </row>
    <row r="9" spans="1:56" s="1" customFormat="1" ht="16.5" customHeight="1">
      <c r="B9" s="20"/>
      <c r="E9" s="377" t="s">
        <v>134</v>
      </c>
      <c r="F9" s="343"/>
      <c r="G9" s="343"/>
      <c r="H9" s="343"/>
      <c r="L9" s="20"/>
      <c r="AZ9" s="172" t="s">
        <v>234</v>
      </c>
      <c r="BA9" s="172" t="s">
        <v>234</v>
      </c>
      <c r="BB9" s="172" t="s">
        <v>1</v>
      </c>
      <c r="BC9" s="172" t="s">
        <v>340</v>
      </c>
      <c r="BD9" s="172" t="s">
        <v>89</v>
      </c>
    </row>
    <row r="10" spans="1:56" s="1" customFormat="1" ht="12" customHeight="1">
      <c r="B10" s="20"/>
      <c r="D10" s="26" t="s">
        <v>135</v>
      </c>
      <c r="L10" s="20"/>
      <c r="AZ10" s="172" t="s">
        <v>342</v>
      </c>
      <c r="BA10" s="172" t="s">
        <v>342</v>
      </c>
      <c r="BB10" s="172" t="s">
        <v>1</v>
      </c>
      <c r="BC10" s="172" t="s">
        <v>338</v>
      </c>
      <c r="BD10" s="172" t="s">
        <v>89</v>
      </c>
    </row>
    <row r="11" spans="1:56" s="2" customFormat="1" ht="16.5" customHeight="1">
      <c r="A11" s="31"/>
      <c r="B11" s="32"/>
      <c r="C11" s="31"/>
      <c r="D11" s="31"/>
      <c r="E11" s="379" t="s">
        <v>223</v>
      </c>
      <c r="F11" s="376"/>
      <c r="G11" s="376"/>
      <c r="H11" s="376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Z11" s="172" t="s">
        <v>343</v>
      </c>
      <c r="BA11" s="172" t="s">
        <v>343</v>
      </c>
      <c r="BB11" s="172" t="s">
        <v>1</v>
      </c>
      <c r="BC11" s="172" t="s">
        <v>344</v>
      </c>
      <c r="BD11" s="172" t="s">
        <v>89</v>
      </c>
    </row>
    <row r="12" spans="1:56" s="2" customFormat="1" ht="12" customHeight="1">
      <c r="A12" s="31"/>
      <c r="B12" s="32"/>
      <c r="C12" s="31"/>
      <c r="D12" s="26" t="s">
        <v>225</v>
      </c>
      <c r="E12" s="31"/>
      <c r="F12" s="31"/>
      <c r="G12" s="31"/>
      <c r="H12" s="31"/>
      <c r="I12" s="31"/>
      <c r="J12" s="31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Z12" s="172" t="s">
        <v>345</v>
      </c>
      <c r="BA12" s="172" t="s">
        <v>345</v>
      </c>
      <c r="BB12" s="172" t="s">
        <v>1</v>
      </c>
      <c r="BC12" s="172" t="s">
        <v>338</v>
      </c>
      <c r="BD12" s="172" t="s">
        <v>89</v>
      </c>
    </row>
    <row r="13" spans="1:56" s="2" customFormat="1" ht="16.5" customHeight="1">
      <c r="A13" s="31"/>
      <c r="B13" s="32"/>
      <c r="C13" s="31"/>
      <c r="D13" s="31"/>
      <c r="E13" s="340" t="s">
        <v>346</v>
      </c>
      <c r="F13" s="376"/>
      <c r="G13" s="376"/>
      <c r="H13" s="376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Z13" s="172" t="s">
        <v>347</v>
      </c>
      <c r="BA13" s="172" t="s">
        <v>347</v>
      </c>
      <c r="BB13" s="172" t="s">
        <v>1</v>
      </c>
      <c r="BC13" s="172" t="s">
        <v>344</v>
      </c>
      <c r="BD13" s="172" t="s">
        <v>89</v>
      </c>
    </row>
    <row r="14" spans="1:56" s="2" customFormat="1">
      <c r="A14" s="31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56" s="2" customFormat="1" ht="12" customHeight="1">
      <c r="A15" s="31"/>
      <c r="B15" s="32"/>
      <c r="C15" s="31"/>
      <c r="D15" s="26" t="s">
        <v>16</v>
      </c>
      <c r="E15" s="31"/>
      <c r="F15" s="24" t="s">
        <v>1</v>
      </c>
      <c r="G15" s="31"/>
      <c r="H15" s="31"/>
      <c r="I15" s="26" t="s">
        <v>17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56" s="2" customFormat="1" ht="12" customHeight="1">
      <c r="A16" s="31"/>
      <c r="B16" s="32"/>
      <c r="C16" s="31"/>
      <c r="D16" s="26" t="s">
        <v>18</v>
      </c>
      <c r="E16" s="31"/>
      <c r="F16" s="24" t="s">
        <v>19</v>
      </c>
      <c r="G16" s="31"/>
      <c r="H16" s="31"/>
      <c r="I16" s="26" t="s">
        <v>20</v>
      </c>
      <c r="J16" s="54">
        <f>'Rekapitulace stavby'!AN8</f>
        <v>45173</v>
      </c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9" customHeight="1">
      <c r="A17" s="31"/>
      <c r="B17" s="32"/>
      <c r="C17" s="31"/>
      <c r="D17" s="31"/>
      <c r="E17" s="31"/>
      <c r="F17" s="31"/>
      <c r="G17" s="31"/>
      <c r="H17" s="31"/>
      <c r="I17" s="31"/>
      <c r="J17" s="31"/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2"/>
      <c r="C18" s="31"/>
      <c r="D18" s="26" t="s">
        <v>21</v>
      </c>
      <c r="E18" s="31"/>
      <c r="F18" s="31"/>
      <c r="G18" s="31"/>
      <c r="H18" s="31"/>
      <c r="I18" s="26" t="s">
        <v>22</v>
      </c>
      <c r="J18" s="24" t="s">
        <v>23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2"/>
      <c r="C19" s="31"/>
      <c r="D19" s="31"/>
      <c r="E19" s="24" t="s">
        <v>24</v>
      </c>
      <c r="F19" s="31"/>
      <c r="G19" s="31"/>
      <c r="H19" s="31"/>
      <c r="I19" s="26" t="s">
        <v>25</v>
      </c>
      <c r="J19" s="24" t="s">
        <v>26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2"/>
      <c r="C21" s="31"/>
      <c r="D21" s="26" t="s">
        <v>27</v>
      </c>
      <c r="E21" s="31"/>
      <c r="F21" s="31"/>
      <c r="G21" s="31"/>
      <c r="H21" s="31"/>
      <c r="I21" s="26" t="s">
        <v>22</v>
      </c>
      <c r="J21" s="24" t="s">
        <v>28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2"/>
      <c r="C22" s="31"/>
      <c r="D22" s="31"/>
      <c r="E22" s="24" t="s">
        <v>29</v>
      </c>
      <c r="F22" s="31"/>
      <c r="G22" s="31"/>
      <c r="H22" s="31"/>
      <c r="I22" s="26" t="s">
        <v>25</v>
      </c>
      <c r="J22" s="24" t="s">
        <v>30</v>
      </c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>
      <c r="A23" s="31"/>
      <c r="B23" s="32"/>
      <c r="C23" s="31"/>
      <c r="D23" s="31"/>
      <c r="E23" s="31"/>
      <c r="F23" s="31"/>
      <c r="G23" s="31"/>
      <c r="H23" s="31"/>
      <c r="I23" s="31"/>
      <c r="J23" s="31"/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2"/>
      <c r="C24" s="31"/>
      <c r="D24" s="26" t="s">
        <v>31</v>
      </c>
      <c r="E24" s="31"/>
      <c r="F24" s="31"/>
      <c r="G24" s="31"/>
      <c r="H24" s="31"/>
      <c r="I24" s="26" t="s">
        <v>22</v>
      </c>
      <c r="J24" s="24" t="s">
        <v>32</v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>
      <c r="A25" s="31"/>
      <c r="B25" s="32"/>
      <c r="C25" s="31"/>
      <c r="D25" s="31"/>
      <c r="E25" s="24" t="s">
        <v>33</v>
      </c>
      <c r="F25" s="31"/>
      <c r="G25" s="31"/>
      <c r="H25" s="31"/>
      <c r="I25" s="26" t="s">
        <v>25</v>
      </c>
      <c r="J25" s="24" t="s">
        <v>1</v>
      </c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5" customHeight="1">
      <c r="A26" s="31"/>
      <c r="B26" s="32"/>
      <c r="C26" s="31"/>
      <c r="D26" s="31"/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>
      <c r="A27" s="31"/>
      <c r="B27" s="32"/>
      <c r="C27" s="31"/>
      <c r="D27" s="26" t="s">
        <v>35</v>
      </c>
      <c r="E27" s="31"/>
      <c r="F27" s="31"/>
      <c r="G27" s="31"/>
      <c r="H27" s="31"/>
      <c r="I27" s="26" t="s">
        <v>22</v>
      </c>
      <c r="J27" s="24" t="s">
        <v>1</v>
      </c>
      <c r="K27" s="31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>
      <c r="A28" s="31"/>
      <c r="B28" s="32"/>
      <c r="C28" s="31"/>
      <c r="D28" s="31"/>
      <c r="E28" s="24" t="s">
        <v>36</v>
      </c>
      <c r="F28" s="31"/>
      <c r="G28" s="31"/>
      <c r="H28" s="31"/>
      <c r="I28" s="26" t="s">
        <v>25</v>
      </c>
      <c r="J28" s="24" t="s">
        <v>1</v>
      </c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31"/>
      <c r="E29" s="31"/>
      <c r="F29" s="31"/>
      <c r="G29" s="31"/>
      <c r="H29" s="31"/>
      <c r="I29" s="31"/>
      <c r="J29" s="31"/>
      <c r="K29" s="31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>
      <c r="A30" s="31"/>
      <c r="B30" s="32"/>
      <c r="C30" s="31"/>
      <c r="D30" s="26" t="s">
        <v>37</v>
      </c>
      <c r="E30" s="31"/>
      <c r="F30" s="31"/>
      <c r="G30" s="31"/>
      <c r="H30" s="31"/>
      <c r="I30" s="31"/>
      <c r="J30" s="31"/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>
      <c r="A31" s="103"/>
      <c r="B31" s="104"/>
      <c r="C31" s="103"/>
      <c r="D31" s="103"/>
      <c r="E31" s="345" t="s">
        <v>1</v>
      </c>
      <c r="F31" s="345"/>
      <c r="G31" s="345"/>
      <c r="H31" s="345"/>
      <c r="I31" s="103"/>
      <c r="J31" s="103"/>
      <c r="K31" s="103"/>
      <c r="L31" s="105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</row>
    <row r="32" spans="1:31" s="2" customFormat="1" ht="6.95" customHeight="1">
      <c r="A32" s="31"/>
      <c r="B32" s="32"/>
      <c r="C32" s="31"/>
      <c r="D32" s="31"/>
      <c r="E32" s="31"/>
      <c r="F32" s="31"/>
      <c r="G32" s="31"/>
      <c r="H32" s="31"/>
      <c r="I32" s="31"/>
      <c r="J32" s="31"/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5"/>
      <c r="E33" s="65"/>
      <c r="F33" s="65"/>
      <c r="G33" s="65"/>
      <c r="H33" s="65"/>
      <c r="I33" s="65"/>
      <c r="J33" s="65"/>
      <c r="K33" s="65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24" t="s">
        <v>137</v>
      </c>
      <c r="E34" s="31"/>
      <c r="F34" s="31"/>
      <c r="G34" s="31"/>
      <c r="H34" s="31"/>
      <c r="I34" s="31"/>
      <c r="J34" s="30">
        <f>J100</f>
        <v>9422.33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29" t="s">
        <v>138</v>
      </c>
      <c r="E35" s="31"/>
      <c r="F35" s="31"/>
      <c r="G35" s="31"/>
      <c r="H35" s="31"/>
      <c r="I35" s="31"/>
      <c r="J35" s="30">
        <f>J106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25.35" customHeight="1">
      <c r="A36" s="31"/>
      <c r="B36" s="32"/>
      <c r="C36" s="31"/>
      <c r="D36" s="106" t="s">
        <v>40</v>
      </c>
      <c r="E36" s="31"/>
      <c r="F36" s="31"/>
      <c r="G36" s="31"/>
      <c r="H36" s="31"/>
      <c r="I36" s="31"/>
      <c r="J36" s="70">
        <f>ROUND(J34 + J35, 2)</f>
        <v>9422.33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6.95" customHeight="1">
      <c r="A37" s="31"/>
      <c r="B37" s="32"/>
      <c r="C37" s="31"/>
      <c r="D37" s="65"/>
      <c r="E37" s="65"/>
      <c r="F37" s="65"/>
      <c r="G37" s="65"/>
      <c r="H37" s="65"/>
      <c r="I37" s="65"/>
      <c r="J37" s="65"/>
      <c r="K37" s="65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>
      <c r="A38" s="31"/>
      <c r="B38" s="32"/>
      <c r="C38" s="31"/>
      <c r="D38" s="31"/>
      <c r="E38" s="31"/>
      <c r="F38" s="35" t="s">
        <v>42</v>
      </c>
      <c r="G38" s="31"/>
      <c r="H38" s="31"/>
      <c r="I38" s="35" t="s">
        <v>41</v>
      </c>
      <c r="J38" s="35" t="s">
        <v>43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customHeight="1">
      <c r="A39" s="31"/>
      <c r="B39" s="32"/>
      <c r="C39" s="31"/>
      <c r="D39" s="107" t="s">
        <v>44</v>
      </c>
      <c r="E39" s="26" t="s">
        <v>45</v>
      </c>
      <c r="F39" s="108">
        <f>ROUND((SUM(BE106:BE107) + SUM(BE131:BE208)),  2)</f>
        <v>9422.33</v>
      </c>
      <c r="G39" s="31"/>
      <c r="H39" s="31"/>
      <c r="I39" s="109">
        <v>0.21</v>
      </c>
      <c r="J39" s="108">
        <f>ROUND(((SUM(BE106:BE107) + SUM(BE131:BE208))*I39),  2)</f>
        <v>1978.69</v>
      </c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26" t="s">
        <v>46</v>
      </c>
      <c r="F40" s="108">
        <f>ROUND((SUM(BF106:BF107) + SUM(BF131:BF208)),  2)</f>
        <v>0</v>
      </c>
      <c r="G40" s="31"/>
      <c r="H40" s="31"/>
      <c r="I40" s="109">
        <v>0.15</v>
      </c>
      <c r="J40" s="108">
        <f>ROUND(((SUM(BF106:BF107) + SUM(BF131:BF208))*I40),  2)</f>
        <v>0</v>
      </c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5" hidden="1" customHeight="1">
      <c r="A41" s="31"/>
      <c r="B41" s="32"/>
      <c r="C41" s="31"/>
      <c r="D41" s="31"/>
      <c r="E41" s="26" t="s">
        <v>47</v>
      </c>
      <c r="F41" s="108">
        <f>ROUND((SUM(BG106:BG107) + SUM(BG131:BG208)),  2)</f>
        <v>0</v>
      </c>
      <c r="G41" s="31"/>
      <c r="H41" s="31"/>
      <c r="I41" s="109">
        <v>0.21</v>
      </c>
      <c r="J41" s="108">
        <f>0</f>
        <v>0</v>
      </c>
      <c r="K41" s="31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hidden="1" customHeight="1">
      <c r="A42" s="31"/>
      <c r="B42" s="32"/>
      <c r="C42" s="31"/>
      <c r="D42" s="31"/>
      <c r="E42" s="26" t="s">
        <v>48</v>
      </c>
      <c r="F42" s="108">
        <f>ROUND((SUM(BH106:BH107) + SUM(BH131:BH208)),  2)</f>
        <v>0</v>
      </c>
      <c r="G42" s="31"/>
      <c r="H42" s="31"/>
      <c r="I42" s="109">
        <v>0.15</v>
      </c>
      <c r="J42" s="108">
        <f>0</f>
        <v>0</v>
      </c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14.45" hidden="1" customHeight="1">
      <c r="A43" s="31"/>
      <c r="B43" s="32"/>
      <c r="C43" s="31"/>
      <c r="D43" s="31"/>
      <c r="E43" s="26" t="s">
        <v>49</v>
      </c>
      <c r="F43" s="108">
        <f>ROUND((SUM(BI106:BI107) + SUM(BI131:BI208)),  2)</f>
        <v>0</v>
      </c>
      <c r="G43" s="31"/>
      <c r="H43" s="31"/>
      <c r="I43" s="109">
        <v>0</v>
      </c>
      <c r="J43" s="108">
        <f>0</f>
        <v>0</v>
      </c>
      <c r="K43" s="31"/>
      <c r="L43" s="4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6.95" customHeight="1">
      <c r="A44" s="31"/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4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2" customFormat="1" ht="25.35" customHeight="1">
      <c r="A45" s="31"/>
      <c r="B45" s="32"/>
      <c r="C45" s="99"/>
      <c r="D45" s="110" t="s">
        <v>50</v>
      </c>
      <c r="E45" s="59"/>
      <c r="F45" s="59"/>
      <c r="G45" s="111" t="s">
        <v>51</v>
      </c>
      <c r="H45" s="112" t="s">
        <v>52</v>
      </c>
      <c r="I45" s="59"/>
      <c r="J45" s="113">
        <f>SUM(J36:J43)</f>
        <v>11401.02</v>
      </c>
      <c r="K45" s="114"/>
      <c r="L45" s="4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s="2" customFormat="1" ht="14.45" customHeight="1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  <c r="L46" s="4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1"/>
      <c r="D50" s="42" t="s">
        <v>53</v>
      </c>
      <c r="E50" s="43"/>
      <c r="F50" s="43"/>
      <c r="G50" s="42" t="s">
        <v>54</v>
      </c>
      <c r="H50" s="43"/>
      <c r="I50" s="43"/>
      <c r="J50" s="43"/>
      <c r="K50" s="43"/>
      <c r="L50" s="4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1"/>
      <c r="B61" s="32"/>
      <c r="C61" s="31"/>
      <c r="D61" s="44" t="s">
        <v>55</v>
      </c>
      <c r="E61" s="34"/>
      <c r="F61" s="115" t="s">
        <v>56</v>
      </c>
      <c r="G61" s="44" t="s">
        <v>55</v>
      </c>
      <c r="H61" s="34"/>
      <c r="I61" s="34"/>
      <c r="J61" s="116" t="s">
        <v>56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1"/>
      <c r="B65" s="32"/>
      <c r="C65" s="31"/>
      <c r="D65" s="42" t="s">
        <v>57</v>
      </c>
      <c r="E65" s="45"/>
      <c r="F65" s="45"/>
      <c r="G65" s="42" t="s">
        <v>58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1"/>
      <c r="B76" s="32"/>
      <c r="C76" s="31"/>
      <c r="D76" s="44" t="s">
        <v>55</v>
      </c>
      <c r="E76" s="34"/>
      <c r="F76" s="115" t="s">
        <v>56</v>
      </c>
      <c r="G76" s="44" t="s">
        <v>55</v>
      </c>
      <c r="H76" s="34"/>
      <c r="I76" s="34"/>
      <c r="J76" s="116" t="s">
        <v>56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>
      <c r="A82" s="31"/>
      <c r="B82" s="32"/>
      <c r="C82" s="21" t="s">
        <v>139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14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>
      <c r="A85" s="31"/>
      <c r="B85" s="32"/>
      <c r="C85" s="31"/>
      <c r="D85" s="31"/>
      <c r="E85" s="377" t="str">
        <f>E7</f>
        <v>Integrované městské centrum TILIA -Zm.L. -dod.č.6</v>
      </c>
      <c r="F85" s="378"/>
      <c r="G85" s="378"/>
      <c r="H85" s="378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20"/>
      <c r="C86" s="26" t="s">
        <v>133</v>
      </c>
      <c r="L86" s="20"/>
    </row>
    <row r="87" spans="1:31" s="1" customFormat="1" ht="16.5" customHeight="1">
      <c r="B87" s="20"/>
      <c r="E87" s="377" t="s">
        <v>134</v>
      </c>
      <c r="F87" s="343"/>
      <c r="G87" s="343"/>
      <c r="H87" s="343"/>
      <c r="L87" s="20"/>
    </row>
    <row r="88" spans="1:31" s="1" customFormat="1" ht="12" customHeight="1">
      <c r="B88" s="20"/>
      <c r="C88" s="26" t="s">
        <v>135</v>
      </c>
      <c r="L88" s="20"/>
    </row>
    <row r="89" spans="1:31" s="2" customFormat="1" ht="16.5" customHeight="1">
      <c r="A89" s="31"/>
      <c r="B89" s="32"/>
      <c r="C89" s="31"/>
      <c r="D89" s="31"/>
      <c r="E89" s="379" t="s">
        <v>223</v>
      </c>
      <c r="F89" s="376"/>
      <c r="G89" s="376"/>
      <c r="H89" s="376"/>
      <c r="I89" s="31"/>
      <c r="J89" s="31"/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225</v>
      </c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1"/>
      <c r="D91" s="31"/>
      <c r="E91" s="340" t="str">
        <f>E13</f>
        <v>29.2 - Zábradlí Z03</v>
      </c>
      <c r="F91" s="376"/>
      <c r="G91" s="376"/>
      <c r="H91" s="376"/>
      <c r="I91" s="31"/>
      <c r="J91" s="31"/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18</v>
      </c>
      <c r="D93" s="31"/>
      <c r="E93" s="31"/>
      <c r="F93" s="24" t="str">
        <f>F16</f>
        <v>Rychnov u Jablonce nad Nisou</v>
      </c>
      <c r="G93" s="31"/>
      <c r="H93" s="31"/>
      <c r="I93" s="26" t="s">
        <v>20</v>
      </c>
      <c r="J93" s="54">
        <f>IF(J16="","",J16)</f>
        <v>45173</v>
      </c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5" customHeight="1">
      <c r="A94" s="31"/>
      <c r="B94" s="32"/>
      <c r="C94" s="31"/>
      <c r="D94" s="31"/>
      <c r="E94" s="31"/>
      <c r="F94" s="31"/>
      <c r="G94" s="31"/>
      <c r="H94" s="31"/>
      <c r="I94" s="31"/>
      <c r="J94" s="31"/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2" customHeight="1">
      <c r="A95" s="31"/>
      <c r="B95" s="32"/>
      <c r="C95" s="26" t="s">
        <v>21</v>
      </c>
      <c r="D95" s="31"/>
      <c r="E95" s="31"/>
      <c r="F95" s="24" t="str">
        <f>E19</f>
        <v>Město Rychnov u Jablonce nad Nisou</v>
      </c>
      <c r="G95" s="31"/>
      <c r="H95" s="31"/>
      <c r="I95" s="26" t="s">
        <v>31</v>
      </c>
      <c r="J95" s="27" t="str">
        <f>E25</f>
        <v>DESIGM 4</v>
      </c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5.7" customHeight="1">
      <c r="A96" s="31"/>
      <c r="B96" s="32"/>
      <c r="C96" s="26" t="s">
        <v>27</v>
      </c>
      <c r="D96" s="31"/>
      <c r="E96" s="31"/>
      <c r="F96" s="24" t="str">
        <f>IF(E22="","",E22)</f>
        <v>CL-EVANS s.r.o., Bulharská 1557, Česká Lípa</v>
      </c>
      <c r="G96" s="31"/>
      <c r="H96" s="31"/>
      <c r="I96" s="26" t="s">
        <v>35</v>
      </c>
      <c r="J96" s="27" t="str">
        <f>E28</f>
        <v>Radek Ulbricht, CL-EVANS s.r.o.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4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17" t="s">
        <v>140</v>
      </c>
      <c r="D98" s="99"/>
      <c r="E98" s="99"/>
      <c r="F98" s="99"/>
      <c r="G98" s="99"/>
      <c r="H98" s="99"/>
      <c r="I98" s="99"/>
      <c r="J98" s="118" t="s">
        <v>141</v>
      </c>
      <c r="K98" s="99"/>
      <c r="L98" s="4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9" customHeight="1">
      <c r="A100" s="31"/>
      <c r="B100" s="32"/>
      <c r="C100" s="119" t="s">
        <v>142</v>
      </c>
      <c r="D100" s="31"/>
      <c r="E100" s="31"/>
      <c r="F100" s="31"/>
      <c r="G100" s="31"/>
      <c r="H100" s="31"/>
      <c r="I100" s="31"/>
      <c r="J100" s="70">
        <f>J131</f>
        <v>9422.33</v>
      </c>
      <c r="K100" s="31"/>
      <c r="L100" s="4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7" t="s">
        <v>143</v>
      </c>
    </row>
    <row r="101" spans="1:47" s="9" customFormat="1" ht="24.95" customHeight="1">
      <c r="B101" s="120"/>
      <c r="D101" s="121" t="s">
        <v>236</v>
      </c>
      <c r="E101" s="122"/>
      <c r="F101" s="122"/>
      <c r="G101" s="122"/>
      <c r="H101" s="122"/>
      <c r="I101" s="122"/>
      <c r="J101" s="123">
        <f>J132</f>
        <v>8358.6</v>
      </c>
      <c r="L101" s="120"/>
    </row>
    <row r="102" spans="1:47" s="9" customFormat="1" ht="24.95" customHeight="1">
      <c r="B102" s="120"/>
      <c r="D102" s="121" t="s">
        <v>237</v>
      </c>
      <c r="E102" s="122"/>
      <c r="F102" s="122"/>
      <c r="G102" s="122"/>
      <c r="H102" s="122"/>
      <c r="I102" s="122"/>
      <c r="J102" s="123">
        <f>J157</f>
        <v>825.73</v>
      </c>
      <c r="L102" s="120"/>
    </row>
    <row r="103" spans="1:47" s="9" customFormat="1" ht="24.95" customHeight="1">
      <c r="B103" s="120"/>
      <c r="D103" s="121" t="s">
        <v>348</v>
      </c>
      <c r="E103" s="122"/>
      <c r="F103" s="122"/>
      <c r="G103" s="122"/>
      <c r="H103" s="122"/>
      <c r="I103" s="122"/>
      <c r="J103" s="123">
        <f>J204</f>
        <v>238</v>
      </c>
      <c r="L103" s="120"/>
    </row>
    <row r="104" spans="1:47" s="2" customFormat="1" ht="21.75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47" s="2" customFormat="1" ht="6.95" customHeight="1">
      <c r="A105" s="31"/>
      <c r="B105" s="32"/>
      <c r="C105" s="31"/>
      <c r="D105" s="31"/>
      <c r="E105" s="31"/>
      <c r="F105" s="31"/>
      <c r="G105" s="31"/>
      <c r="H105" s="31"/>
      <c r="I105" s="31"/>
      <c r="J105" s="31"/>
      <c r="K105" s="31"/>
      <c r="L105" s="4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47" s="2" customFormat="1" ht="29.25" customHeight="1">
      <c r="A106" s="31"/>
      <c r="B106" s="32"/>
      <c r="C106" s="119" t="s">
        <v>147</v>
      </c>
      <c r="D106" s="31"/>
      <c r="E106" s="31"/>
      <c r="F106" s="31"/>
      <c r="G106" s="31"/>
      <c r="H106" s="31"/>
      <c r="I106" s="31"/>
      <c r="J106" s="128">
        <v>0</v>
      </c>
      <c r="K106" s="31"/>
      <c r="L106" s="41"/>
      <c r="N106" s="129" t="s">
        <v>44</v>
      </c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47" s="2" customFormat="1" ht="18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47" s="2" customFormat="1" ht="29.25" customHeight="1">
      <c r="A108" s="31"/>
      <c r="B108" s="32"/>
      <c r="C108" s="98" t="s">
        <v>131</v>
      </c>
      <c r="D108" s="99"/>
      <c r="E108" s="99"/>
      <c r="F108" s="99"/>
      <c r="G108" s="99"/>
      <c r="H108" s="99"/>
      <c r="I108" s="99"/>
      <c r="J108" s="100">
        <f>ROUND(J100+J106,2)</f>
        <v>9422.33</v>
      </c>
      <c r="K108" s="99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47" s="2" customFormat="1" ht="6.95" customHeight="1">
      <c r="A109" s="31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3" spans="1:31" s="2" customFormat="1" ht="6.95" customHeight="1">
      <c r="A113" s="31"/>
      <c r="B113" s="48"/>
      <c r="C113" s="49"/>
      <c r="D113" s="49"/>
      <c r="E113" s="49"/>
      <c r="F113" s="49"/>
      <c r="G113" s="49"/>
      <c r="H113" s="49"/>
      <c r="I113" s="49"/>
      <c r="J113" s="49"/>
      <c r="K113" s="49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24.95" customHeight="1">
      <c r="A114" s="31"/>
      <c r="B114" s="32"/>
      <c r="C114" s="21" t="s">
        <v>148</v>
      </c>
      <c r="D114" s="31"/>
      <c r="E114" s="31"/>
      <c r="F114" s="31"/>
      <c r="G114" s="31"/>
      <c r="H114" s="31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6.95" customHeight="1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12" customHeight="1">
      <c r="A116" s="31"/>
      <c r="B116" s="32"/>
      <c r="C116" s="26" t="s">
        <v>14</v>
      </c>
      <c r="D116" s="31"/>
      <c r="E116" s="31"/>
      <c r="F116" s="31"/>
      <c r="G116" s="31"/>
      <c r="H116" s="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16.5" customHeight="1">
      <c r="A117" s="31"/>
      <c r="B117" s="32"/>
      <c r="C117" s="31"/>
      <c r="D117" s="31"/>
      <c r="E117" s="377" t="str">
        <f>E7</f>
        <v>Integrované městské centrum TILIA -Zm.L. -dod.č.6</v>
      </c>
      <c r="F117" s="378"/>
      <c r="G117" s="378"/>
      <c r="H117" s="378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1" customFormat="1" ht="12" customHeight="1">
      <c r="B118" s="20"/>
      <c r="C118" s="26" t="s">
        <v>133</v>
      </c>
      <c r="L118" s="20"/>
    </row>
    <row r="119" spans="1:31" s="1" customFormat="1" ht="16.5" customHeight="1">
      <c r="B119" s="20"/>
      <c r="E119" s="377" t="s">
        <v>134</v>
      </c>
      <c r="F119" s="343"/>
      <c r="G119" s="343"/>
      <c r="H119" s="343"/>
      <c r="L119" s="20"/>
    </row>
    <row r="120" spans="1:31" s="1" customFormat="1" ht="12" customHeight="1">
      <c r="B120" s="20"/>
      <c r="C120" s="26" t="s">
        <v>135</v>
      </c>
      <c r="L120" s="20"/>
    </row>
    <row r="121" spans="1:31" s="2" customFormat="1" ht="16.5" customHeight="1">
      <c r="A121" s="31"/>
      <c r="B121" s="32"/>
      <c r="C121" s="31"/>
      <c r="D121" s="31"/>
      <c r="E121" s="379" t="s">
        <v>223</v>
      </c>
      <c r="F121" s="376"/>
      <c r="G121" s="376"/>
      <c r="H121" s="376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>
      <c r="A122" s="31"/>
      <c r="B122" s="32"/>
      <c r="C122" s="26" t="s">
        <v>225</v>
      </c>
      <c r="D122" s="31"/>
      <c r="E122" s="31"/>
      <c r="F122" s="31"/>
      <c r="G122" s="31"/>
      <c r="H122" s="3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6.5" customHeight="1">
      <c r="A123" s="31"/>
      <c r="B123" s="32"/>
      <c r="C123" s="31"/>
      <c r="D123" s="31"/>
      <c r="E123" s="340" t="str">
        <f>E13</f>
        <v>29.2 - Zábradlí Z03</v>
      </c>
      <c r="F123" s="376"/>
      <c r="G123" s="376"/>
      <c r="H123" s="376"/>
      <c r="I123" s="31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>
      <c r="A125" s="31"/>
      <c r="B125" s="32"/>
      <c r="C125" s="26" t="s">
        <v>18</v>
      </c>
      <c r="D125" s="31"/>
      <c r="E125" s="31"/>
      <c r="F125" s="24" t="str">
        <f>F16</f>
        <v>Rychnov u Jablonce nad Nisou</v>
      </c>
      <c r="G125" s="31"/>
      <c r="H125" s="31"/>
      <c r="I125" s="26" t="s">
        <v>20</v>
      </c>
      <c r="J125" s="54">
        <f>IF(J16="","",J16)</f>
        <v>45173</v>
      </c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5.2" customHeight="1">
      <c r="A127" s="31"/>
      <c r="B127" s="32"/>
      <c r="C127" s="26" t="s">
        <v>21</v>
      </c>
      <c r="D127" s="31"/>
      <c r="E127" s="31"/>
      <c r="F127" s="24" t="str">
        <f>E19</f>
        <v>Město Rychnov u Jablonce nad Nisou</v>
      </c>
      <c r="G127" s="31"/>
      <c r="H127" s="31"/>
      <c r="I127" s="26" t="s">
        <v>31</v>
      </c>
      <c r="J127" s="27" t="str">
        <f>E25</f>
        <v>DESIGM 4</v>
      </c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25.7" customHeight="1">
      <c r="A128" s="31"/>
      <c r="B128" s="32"/>
      <c r="C128" s="26" t="s">
        <v>27</v>
      </c>
      <c r="D128" s="31"/>
      <c r="E128" s="31"/>
      <c r="F128" s="24" t="str">
        <f>IF(E22="","",E22)</f>
        <v>CL-EVANS s.r.o., Bulharská 1557, Česká Lípa</v>
      </c>
      <c r="G128" s="31"/>
      <c r="H128" s="31"/>
      <c r="I128" s="26" t="s">
        <v>35</v>
      </c>
      <c r="J128" s="27" t="str">
        <f>E28</f>
        <v>Radek Ulbricht, CL-EVANS s.r.o.</v>
      </c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0.35" customHeight="1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11" customFormat="1" ht="29.25" customHeight="1">
      <c r="A130" s="130"/>
      <c r="B130" s="131"/>
      <c r="C130" s="132" t="s">
        <v>149</v>
      </c>
      <c r="D130" s="133" t="s">
        <v>65</v>
      </c>
      <c r="E130" s="133" t="s">
        <v>61</v>
      </c>
      <c r="F130" s="133" t="s">
        <v>62</v>
      </c>
      <c r="G130" s="133" t="s">
        <v>150</v>
      </c>
      <c r="H130" s="133" t="s">
        <v>151</v>
      </c>
      <c r="I130" s="133" t="s">
        <v>152</v>
      </c>
      <c r="J130" s="133" t="s">
        <v>141</v>
      </c>
      <c r="K130" s="134" t="s">
        <v>153</v>
      </c>
      <c r="L130" s="135"/>
      <c r="M130" s="61" t="s">
        <v>1</v>
      </c>
      <c r="N130" s="62" t="s">
        <v>44</v>
      </c>
      <c r="O130" s="62" t="s">
        <v>154</v>
      </c>
      <c r="P130" s="62" t="s">
        <v>155</v>
      </c>
      <c r="Q130" s="62" t="s">
        <v>156</v>
      </c>
      <c r="R130" s="62" t="s">
        <v>157</v>
      </c>
      <c r="S130" s="62" t="s">
        <v>158</v>
      </c>
      <c r="T130" s="62" t="s">
        <v>159</v>
      </c>
      <c r="U130" s="63" t="s">
        <v>160</v>
      </c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</row>
    <row r="131" spans="1:65" s="2" customFormat="1" ht="22.9" customHeight="1">
      <c r="A131" s="31"/>
      <c r="B131" s="32"/>
      <c r="C131" s="68" t="s">
        <v>161</v>
      </c>
      <c r="D131" s="31"/>
      <c r="E131" s="31"/>
      <c r="F131" s="31"/>
      <c r="G131" s="31"/>
      <c r="H131" s="31"/>
      <c r="I131" s="31"/>
      <c r="J131" s="136">
        <f>BK131</f>
        <v>9422.33</v>
      </c>
      <c r="K131" s="31"/>
      <c r="L131" s="32"/>
      <c r="M131" s="64"/>
      <c r="N131" s="55"/>
      <c r="O131" s="65"/>
      <c r="P131" s="137">
        <f>P132+P157+P204</f>
        <v>0</v>
      </c>
      <c r="Q131" s="65"/>
      <c r="R131" s="137">
        <f>R132+R157+R204</f>
        <v>2.9097710000000002E-2</v>
      </c>
      <c r="S131" s="65"/>
      <c r="T131" s="137">
        <f>T132+T157+T204</f>
        <v>0</v>
      </c>
      <c r="U131" s="66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7" t="s">
        <v>79</v>
      </c>
      <c r="AU131" s="17" t="s">
        <v>143</v>
      </c>
      <c r="BK131" s="138">
        <f>BK132+BK157+BK204</f>
        <v>9422.33</v>
      </c>
    </row>
    <row r="132" spans="1:65" s="12" customFormat="1" ht="25.9" customHeight="1">
      <c r="B132" s="139"/>
      <c r="D132" s="140" t="s">
        <v>79</v>
      </c>
      <c r="E132" s="141" t="s">
        <v>175</v>
      </c>
      <c r="F132" s="141" t="s">
        <v>176</v>
      </c>
      <c r="J132" s="142">
        <f>BK132</f>
        <v>8358.6</v>
      </c>
      <c r="L132" s="139"/>
      <c r="M132" s="143"/>
      <c r="N132" s="144"/>
      <c r="O132" s="144"/>
      <c r="P132" s="145">
        <f>SUM(P133:P156)</f>
        <v>0</v>
      </c>
      <c r="Q132" s="144"/>
      <c r="R132" s="145">
        <f>SUM(R133:R156)</f>
        <v>2.8062000000000004E-2</v>
      </c>
      <c r="S132" s="144"/>
      <c r="T132" s="145">
        <f>SUM(T133:T156)</f>
        <v>0</v>
      </c>
      <c r="U132" s="146"/>
      <c r="AR132" s="140" t="s">
        <v>172</v>
      </c>
      <c r="AT132" s="147" t="s">
        <v>79</v>
      </c>
      <c r="AU132" s="147" t="s">
        <v>80</v>
      </c>
      <c r="AY132" s="140" t="s">
        <v>164</v>
      </c>
      <c r="BK132" s="148">
        <f>SUM(BK133:BK156)</f>
        <v>8358.6</v>
      </c>
    </row>
    <row r="133" spans="1:65" s="2" customFormat="1" ht="24.2" customHeight="1">
      <c r="A133" s="31"/>
      <c r="B133" s="151"/>
      <c r="C133" s="152" t="s">
        <v>87</v>
      </c>
      <c r="D133" s="152" t="s">
        <v>168</v>
      </c>
      <c r="E133" s="153" t="s">
        <v>349</v>
      </c>
      <c r="F133" s="154" t="s">
        <v>350</v>
      </c>
      <c r="G133" s="155" t="s">
        <v>304</v>
      </c>
      <c r="H133" s="156">
        <v>37</v>
      </c>
      <c r="I133" s="157">
        <v>117</v>
      </c>
      <c r="J133" s="157">
        <f>ROUND(I133*H133,2)</f>
        <v>4329</v>
      </c>
      <c r="K133" s="154" t="s">
        <v>1</v>
      </c>
      <c r="L133" s="32"/>
      <c r="M133" s="158" t="s">
        <v>1</v>
      </c>
      <c r="N133" s="159" t="s">
        <v>45</v>
      </c>
      <c r="O133" s="160">
        <v>0</v>
      </c>
      <c r="P133" s="160">
        <f>O133*H133</f>
        <v>0</v>
      </c>
      <c r="Q133" s="160">
        <v>6.0000000000000002E-5</v>
      </c>
      <c r="R133" s="160">
        <f>Q133*H133</f>
        <v>2.2200000000000002E-3</v>
      </c>
      <c r="S133" s="160">
        <v>0</v>
      </c>
      <c r="T133" s="160">
        <f>S133*H133</f>
        <v>0</v>
      </c>
      <c r="U133" s="161" t="s">
        <v>1</v>
      </c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62" t="s">
        <v>172</v>
      </c>
      <c r="AT133" s="162" t="s">
        <v>168</v>
      </c>
      <c r="AU133" s="162" t="s">
        <v>87</v>
      </c>
      <c r="AY133" s="17" t="s">
        <v>164</v>
      </c>
      <c r="BE133" s="163">
        <f>IF(N133="základní",J133,0)</f>
        <v>4329</v>
      </c>
      <c r="BF133" s="163">
        <f>IF(N133="snížená",J133,0)</f>
        <v>0</v>
      </c>
      <c r="BG133" s="163">
        <f>IF(N133="zákl. přenesená",J133,0)</f>
        <v>0</v>
      </c>
      <c r="BH133" s="163">
        <f>IF(N133="sníž. přenesená",J133,0)</f>
        <v>0</v>
      </c>
      <c r="BI133" s="163">
        <f>IF(N133="nulová",J133,0)</f>
        <v>0</v>
      </c>
      <c r="BJ133" s="17" t="s">
        <v>87</v>
      </c>
      <c r="BK133" s="163">
        <f>ROUND(I133*H133,2)</f>
        <v>4329</v>
      </c>
      <c r="BL133" s="17" t="s">
        <v>172</v>
      </c>
      <c r="BM133" s="162" t="s">
        <v>351</v>
      </c>
    </row>
    <row r="134" spans="1:65" s="2" customFormat="1" ht="19.5">
      <c r="A134" s="31"/>
      <c r="B134" s="32"/>
      <c r="C134" s="31"/>
      <c r="D134" s="164" t="s">
        <v>174</v>
      </c>
      <c r="E134" s="31"/>
      <c r="F134" s="165" t="s">
        <v>352</v>
      </c>
      <c r="G134" s="31"/>
      <c r="H134" s="31"/>
      <c r="I134" s="31"/>
      <c r="J134" s="31"/>
      <c r="K134" s="31"/>
      <c r="L134" s="32"/>
      <c r="M134" s="166"/>
      <c r="N134" s="167"/>
      <c r="O134" s="57"/>
      <c r="P134" s="57"/>
      <c r="Q134" s="57"/>
      <c r="R134" s="57"/>
      <c r="S134" s="57"/>
      <c r="T134" s="57"/>
      <c r="U134" s="58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T134" s="17" t="s">
        <v>174</v>
      </c>
      <c r="AU134" s="17" t="s">
        <v>87</v>
      </c>
    </row>
    <row r="135" spans="1:65" s="13" customFormat="1">
      <c r="B135" s="173"/>
      <c r="D135" s="164" t="s">
        <v>243</v>
      </c>
      <c r="E135" s="174" t="s">
        <v>353</v>
      </c>
      <c r="F135" s="175" t="s">
        <v>354</v>
      </c>
      <c r="H135" s="176">
        <v>37</v>
      </c>
      <c r="L135" s="173"/>
      <c r="M135" s="177"/>
      <c r="N135" s="178"/>
      <c r="O135" s="178"/>
      <c r="P135" s="178"/>
      <c r="Q135" s="178"/>
      <c r="R135" s="178"/>
      <c r="S135" s="178"/>
      <c r="T135" s="178"/>
      <c r="U135" s="179"/>
      <c r="AT135" s="174" t="s">
        <v>243</v>
      </c>
      <c r="AU135" s="174" t="s">
        <v>87</v>
      </c>
      <c r="AV135" s="13" t="s">
        <v>89</v>
      </c>
      <c r="AW135" s="13" t="s">
        <v>34</v>
      </c>
      <c r="AX135" s="13" t="s">
        <v>80</v>
      </c>
      <c r="AY135" s="174" t="s">
        <v>164</v>
      </c>
    </row>
    <row r="136" spans="1:65" s="13" customFormat="1">
      <c r="B136" s="173"/>
      <c r="D136" s="164" t="s">
        <v>243</v>
      </c>
      <c r="E136" s="174" t="s">
        <v>355</v>
      </c>
      <c r="F136" s="175" t="s">
        <v>356</v>
      </c>
      <c r="H136" s="176">
        <v>37</v>
      </c>
      <c r="L136" s="173"/>
      <c r="M136" s="177"/>
      <c r="N136" s="178"/>
      <c r="O136" s="178"/>
      <c r="P136" s="178"/>
      <c r="Q136" s="178"/>
      <c r="R136" s="178"/>
      <c r="S136" s="178"/>
      <c r="T136" s="178"/>
      <c r="U136" s="179"/>
      <c r="AT136" s="174" t="s">
        <v>243</v>
      </c>
      <c r="AU136" s="174" t="s">
        <v>87</v>
      </c>
      <c r="AV136" s="13" t="s">
        <v>89</v>
      </c>
      <c r="AW136" s="13" t="s">
        <v>34</v>
      </c>
      <c r="AX136" s="13" t="s">
        <v>87</v>
      </c>
      <c r="AY136" s="174" t="s">
        <v>164</v>
      </c>
    </row>
    <row r="137" spans="1:65" s="2" customFormat="1" ht="16.5" customHeight="1">
      <c r="A137" s="31"/>
      <c r="B137" s="151"/>
      <c r="C137" s="180" t="s">
        <v>89</v>
      </c>
      <c r="D137" s="180" t="s">
        <v>240</v>
      </c>
      <c r="E137" s="181" t="s">
        <v>357</v>
      </c>
      <c r="F137" s="182" t="s">
        <v>358</v>
      </c>
      <c r="G137" s="183" t="s">
        <v>359</v>
      </c>
      <c r="H137" s="184">
        <v>20</v>
      </c>
      <c r="I137" s="185">
        <v>75.89</v>
      </c>
      <c r="J137" s="185">
        <f>ROUND(I137*H137,2)</f>
        <v>1517.8</v>
      </c>
      <c r="K137" s="182" t="s">
        <v>1</v>
      </c>
      <c r="L137" s="186"/>
      <c r="M137" s="187" t="s">
        <v>1</v>
      </c>
      <c r="N137" s="188" t="s">
        <v>45</v>
      </c>
      <c r="O137" s="160">
        <v>0</v>
      </c>
      <c r="P137" s="160">
        <f>O137*H137</f>
        <v>0</v>
      </c>
      <c r="Q137" s="160">
        <v>3.0000000000000001E-5</v>
      </c>
      <c r="R137" s="160">
        <f>Q137*H137</f>
        <v>6.0000000000000006E-4</v>
      </c>
      <c r="S137" s="160">
        <v>0</v>
      </c>
      <c r="T137" s="160">
        <f>S137*H137</f>
        <v>0</v>
      </c>
      <c r="U137" s="161" t="s">
        <v>1</v>
      </c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62" t="s">
        <v>250</v>
      </c>
      <c r="AT137" s="162" t="s">
        <v>240</v>
      </c>
      <c r="AU137" s="162" t="s">
        <v>87</v>
      </c>
      <c r="AY137" s="17" t="s">
        <v>164</v>
      </c>
      <c r="BE137" s="163">
        <f>IF(N137="základní",J137,0)</f>
        <v>1517.8</v>
      </c>
      <c r="BF137" s="163">
        <f>IF(N137="snížená",J137,0)</f>
        <v>0</v>
      </c>
      <c r="BG137" s="163">
        <f>IF(N137="zákl. přenesená",J137,0)</f>
        <v>0</v>
      </c>
      <c r="BH137" s="163">
        <f>IF(N137="sníž. přenesená",J137,0)</f>
        <v>0</v>
      </c>
      <c r="BI137" s="163">
        <f>IF(N137="nulová",J137,0)</f>
        <v>0</v>
      </c>
      <c r="BJ137" s="17" t="s">
        <v>87</v>
      </c>
      <c r="BK137" s="163">
        <f>ROUND(I137*H137,2)</f>
        <v>1517.8</v>
      </c>
      <c r="BL137" s="17" t="s">
        <v>172</v>
      </c>
      <c r="BM137" s="162" t="s">
        <v>360</v>
      </c>
    </row>
    <row r="138" spans="1:65" s="2" customFormat="1">
      <c r="A138" s="31"/>
      <c r="B138" s="32"/>
      <c r="C138" s="31"/>
      <c r="D138" s="164" t="s">
        <v>174</v>
      </c>
      <c r="E138" s="31"/>
      <c r="F138" s="165" t="s">
        <v>358</v>
      </c>
      <c r="G138" s="31"/>
      <c r="H138" s="31"/>
      <c r="I138" s="31"/>
      <c r="J138" s="31"/>
      <c r="K138" s="31"/>
      <c r="L138" s="32"/>
      <c r="M138" s="166"/>
      <c r="N138" s="167"/>
      <c r="O138" s="57"/>
      <c r="P138" s="57"/>
      <c r="Q138" s="57"/>
      <c r="R138" s="57"/>
      <c r="S138" s="57"/>
      <c r="T138" s="57"/>
      <c r="U138" s="58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T138" s="17" t="s">
        <v>174</v>
      </c>
      <c r="AU138" s="17" t="s">
        <v>87</v>
      </c>
    </row>
    <row r="139" spans="1:65" s="13" customFormat="1">
      <c r="B139" s="173"/>
      <c r="D139" s="164" t="s">
        <v>243</v>
      </c>
      <c r="E139" s="174" t="s">
        <v>361</v>
      </c>
      <c r="F139" s="175" t="s">
        <v>362</v>
      </c>
      <c r="H139" s="176">
        <v>20</v>
      </c>
      <c r="L139" s="173"/>
      <c r="M139" s="177"/>
      <c r="N139" s="178"/>
      <c r="O139" s="178"/>
      <c r="P139" s="178"/>
      <c r="Q139" s="178"/>
      <c r="R139" s="178"/>
      <c r="S139" s="178"/>
      <c r="T139" s="178"/>
      <c r="U139" s="179"/>
      <c r="AT139" s="174" t="s">
        <v>243</v>
      </c>
      <c r="AU139" s="174" t="s">
        <v>87</v>
      </c>
      <c r="AV139" s="13" t="s">
        <v>89</v>
      </c>
      <c r="AW139" s="13" t="s">
        <v>34</v>
      </c>
      <c r="AX139" s="13" t="s">
        <v>80</v>
      </c>
      <c r="AY139" s="174" t="s">
        <v>164</v>
      </c>
    </row>
    <row r="140" spans="1:65" s="13" customFormat="1">
      <c r="B140" s="173"/>
      <c r="D140" s="164" t="s">
        <v>243</v>
      </c>
      <c r="E140" s="174" t="s">
        <v>363</v>
      </c>
      <c r="F140" s="175" t="s">
        <v>364</v>
      </c>
      <c r="H140" s="176">
        <v>20</v>
      </c>
      <c r="L140" s="173"/>
      <c r="M140" s="177"/>
      <c r="N140" s="178"/>
      <c r="O140" s="178"/>
      <c r="P140" s="178"/>
      <c r="Q140" s="178"/>
      <c r="R140" s="178"/>
      <c r="S140" s="178"/>
      <c r="T140" s="178"/>
      <c r="U140" s="179"/>
      <c r="AT140" s="174" t="s">
        <v>243</v>
      </c>
      <c r="AU140" s="174" t="s">
        <v>87</v>
      </c>
      <c r="AV140" s="13" t="s">
        <v>89</v>
      </c>
      <c r="AW140" s="13" t="s">
        <v>34</v>
      </c>
      <c r="AX140" s="13" t="s">
        <v>87</v>
      </c>
      <c r="AY140" s="174" t="s">
        <v>164</v>
      </c>
    </row>
    <row r="141" spans="1:65" s="2" customFormat="1" ht="24.2" customHeight="1">
      <c r="A141" s="31"/>
      <c r="B141" s="151"/>
      <c r="C141" s="180" t="s">
        <v>99</v>
      </c>
      <c r="D141" s="180" t="s">
        <v>240</v>
      </c>
      <c r="E141" s="181" t="s">
        <v>365</v>
      </c>
      <c r="F141" s="182" t="s">
        <v>366</v>
      </c>
      <c r="G141" s="183" t="s">
        <v>367</v>
      </c>
      <c r="H141" s="184">
        <v>1.2999999999999999E-2</v>
      </c>
      <c r="I141" s="185">
        <v>43800</v>
      </c>
      <c r="J141" s="185">
        <f>ROUND(I141*H141,2)</f>
        <v>569.4</v>
      </c>
      <c r="K141" s="182" t="s">
        <v>1</v>
      </c>
      <c r="L141" s="186"/>
      <c r="M141" s="187" t="s">
        <v>1</v>
      </c>
      <c r="N141" s="188" t="s">
        <v>45</v>
      </c>
      <c r="O141" s="160">
        <v>0</v>
      </c>
      <c r="P141" s="160">
        <f>O141*H141</f>
        <v>0</v>
      </c>
      <c r="Q141" s="160">
        <v>1</v>
      </c>
      <c r="R141" s="160">
        <f>Q141*H141</f>
        <v>1.2999999999999999E-2</v>
      </c>
      <c r="S141" s="160">
        <v>0</v>
      </c>
      <c r="T141" s="160">
        <f>S141*H141</f>
        <v>0</v>
      </c>
      <c r="U141" s="161" t="s">
        <v>1</v>
      </c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62" t="s">
        <v>250</v>
      </c>
      <c r="AT141" s="162" t="s">
        <v>240</v>
      </c>
      <c r="AU141" s="162" t="s">
        <v>87</v>
      </c>
      <c r="AY141" s="17" t="s">
        <v>164</v>
      </c>
      <c r="BE141" s="163">
        <f>IF(N141="základní",J141,0)</f>
        <v>569.4</v>
      </c>
      <c r="BF141" s="163">
        <f>IF(N141="snížená",J141,0)</f>
        <v>0</v>
      </c>
      <c r="BG141" s="163">
        <f>IF(N141="zákl. přenesená",J141,0)</f>
        <v>0</v>
      </c>
      <c r="BH141" s="163">
        <f>IF(N141="sníž. přenesená",J141,0)</f>
        <v>0</v>
      </c>
      <c r="BI141" s="163">
        <f>IF(N141="nulová",J141,0)</f>
        <v>0</v>
      </c>
      <c r="BJ141" s="17" t="s">
        <v>87</v>
      </c>
      <c r="BK141" s="163">
        <f>ROUND(I141*H141,2)</f>
        <v>569.4</v>
      </c>
      <c r="BL141" s="17" t="s">
        <v>172</v>
      </c>
      <c r="BM141" s="162" t="s">
        <v>368</v>
      </c>
    </row>
    <row r="142" spans="1:65" s="2" customFormat="1">
      <c r="A142" s="31"/>
      <c r="B142" s="32"/>
      <c r="C142" s="31"/>
      <c r="D142" s="164" t="s">
        <v>174</v>
      </c>
      <c r="E142" s="31"/>
      <c r="F142" s="165" t="s">
        <v>366</v>
      </c>
      <c r="G142" s="31"/>
      <c r="H142" s="31"/>
      <c r="I142" s="31"/>
      <c r="J142" s="31"/>
      <c r="K142" s="31"/>
      <c r="L142" s="32"/>
      <c r="M142" s="166"/>
      <c r="N142" s="167"/>
      <c r="O142" s="57"/>
      <c r="P142" s="57"/>
      <c r="Q142" s="57"/>
      <c r="R142" s="57"/>
      <c r="S142" s="57"/>
      <c r="T142" s="57"/>
      <c r="U142" s="58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T142" s="17" t="s">
        <v>174</v>
      </c>
      <c r="AU142" s="17" t="s">
        <v>87</v>
      </c>
    </row>
    <row r="143" spans="1:65" s="13" customFormat="1">
      <c r="B143" s="173"/>
      <c r="D143" s="164" t="s">
        <v>243</v>
      </c>
      <c r="E143" s="174" t="s">
        <v>259</v>
      </c>
      <c r="F143" s="175" t="s">
        <v>369</v>
      </c>
      <c r="H143" s="176">
        <v>1.2999999999999999E-2</v>
      </c>
      <c r="L143" s="173"/>
      <c r="M143" s="177"/>
      <c r="N143" s="178"/>
      <c r="O143" s="178"/>
      <c r="P143" s="178"/>
      <c r="Q143" s="178"/>
      <c r="R143" s="178"/>
      <c r="S143" s="178"/>
      <c r="T143" s="178"/>
      <c r="U143" s="179"/>
      <c r="AT143" s="174" t="s">
        <v>243</v>
      </c>
      <c r="AU143" s="174" t="s">
        <v>87</v>
      </c>
      <c r="AV143" s="13" t="s">
        <v>89</v>
      </c>
      <c r="AW143" s="13" t="s">
        <v>34</v>
      </c>
      <c r="AX143" s="13" t="s">
        <v>80</v>
      </c>
      <c r="AY143" s="174" t="s">
        <v>164</v>
      </c>
    </row>
    <row r="144" spans="1:65" s="13" customFormat="1">
      <c r="B144" s="173"/>
      <c r="D144" s="164" t="s">
        <v>243</v>
      </c>
      <c r="E144" s="174" t="s">
        <v>261</v>
      </c>
      <c r="F144" s="175" t="s">
        <v>262</v>
      </c>
      <c r="H144" s="176">
        <v>1.2999999999999999E-2</v>
      </c>
      <c r="L144" s="173"/>
      <c r="M144" s="177"/>
      <c r="N144" s="178"/>
      <c r="O144" s="178"/>
      <c r="P144" s="178"/>
      <c r="Q144" s="178"/>
      <c r="R144" s="178"/>
      <c r="S144" s="178"/>
      <c r="T144" s="178"/>
      <c r="U144" s="179"/>
      <c r="AT144" s="174" t="s">
        <v>243</v>
      </c>
      <c r="AU144" s="174" t="s">
        <v>87</v>
      </c>
      <c r="AV144" s="13" t="s">
        <v>89</v>
      </c>
      <c r="AW144" s="13" t="s">
        <v>34</v>
      </c>
      <c r="AX144" s="13" t="s">
        <v>87</v>
      </c>
      <c r="AY144" s="174" t="s">
        <v>164</v>
      </c>
    </row>
    <row r="145" spans="1:65" s="2" customFormat="1" ht="24.2" customHeight="1">
      <c r="A145" s="31"/>
      <c r="B145" s="151"/>
      <c r="C145" s="180" t="s">
        <v>172</v>
      </c>
      <c r="D145" s="180" t="s">
        <v>240</v>
      </c>
      <c r="E145" s="181" t="s">
        <v>370</v>
      </c>
      <c r="F145" s="182" t="s">
        <v>371</v>
      </c>
      <c r="G145" s="183" t="s">
        <v>359</v>
      </c>
      <c r="H145" s="184">
        <v>20</v>
      </c>
      <c r="I145" s="185">
        <v>35.9</v>
      </c>
      <c r="J145" s="185">
        <f>ROUND(I145*H145,2)</f>
        <v>718</v>
      </c>
      <c r="K145" s="182" t="s">
        <v>1</v>
      </c>
      <c r="L145" s="186"/>
      <c r="M145" s="187" t="s">
        <v>1</v>
      </c>
      <c r="N145" s="188" t="s">
        <v>45</v>
      </c>
      <c r="O145" s="160">
        <v>0</v>
      </c>
      <c r="P145" s="160">
        <f>O145*H145</f>
        <v>0</v>
      </c>
      <c r="Q145" s="160">
        <v>0</v>
      </c>
      <c r="R145" s="160">
        <f>Q145*H145</f>
        <v>0</v>
      </c>
      <c r="S145" s="160">
        <v>0</v>
      </c>
      <c r="T145" s="160">
        <f>S145*H145</f>
        <v>0</v>
      </c>
      <c r="U145" s="161" t="s">
        <v>1</v>
      </c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62" t="s">
        <v>250</v>
      </c>
      <c r="AT145" s="162" t="s">
        <v>240</v>
      </c>
      <c r="AU145" s="162" t="s">
        <v>87</v>
      </c>
      <c r="AY145" s="17" t="s">
        <v>164</v>
      </c>
      <c r="BE145" s="163">
        <f>IF(N145="základní",J145,0)</f>
        <v>718</v>
      </c>
      <c r="BF145" s="163">
        <f>IF(N145="snížená",J145,0)</f>
        <v>0</v>
      </c>
      <c r="BG145" s="163">
        <f>IF(N145="zákl. přenesená",J145,0)</f>
        <v>0</v>
      </c>
      <c r="BH145" s="163">
        <f>IF(N145="sníž. přenesená",J145,0)</f>
        <v>0</v>
      </c>
      <c r="BI145" s="163">
        <f>IF(N145="nulová",J145,0)</f>
        <v>0</v>
      </c>
      <c r="BJ145" s="17" t="s">
        <v>87</v>
      </c>
      <c r="BK145" s="163">
        <f>ROUND(I145*H145,2)</f>
        <v>718</v>
      </c>
      <c r="BL145" s="17" t="s">
        <v>172</v>
      </c>
      <c r="BM145" s="162" t="s">
        <v>372</v>
      </c>
    </row>
    <row r="146" spans="1:65" s="2" customFormat="1" ht="19.5">
      <c r="A146" s="31"/>
      <c r="B146" s="32"/>
      <c r="C146" s="31"/>
      <c r="D146" s="164" t="s">
        <v>174</v>
      </c>
      <c r="E146" s="31"/>
      <c r="F146" s="165" t="s">
        <v>371</v>
      </c>
      <c r="G146" s="31"/>
      <c r="H146" s="31"/>
      <c r="I146" s="31"/>
      <c r="J146" s="31"/>
      <c r="K146" s="31"/>
      <c r="L146" s="32"/>
      <c r="M146" s="166"/>
      <c r="N146" s="167"/>
      <c r="O146" s="57"/>
      <c r="P146" s="57"/>
      <c r="Q146" s="57"/>
      <c r="R146" s="57"/>
      <c r="S146" s="57"/>
      <c r="T146" s="57"/>
      <c r="U146" s="58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T146" s="17" t="s">
        <v>174</v>
      </c>
      <c r="AU146" s="17" t="s">
        <v>87</v>
      </c>
    </row>
    <row r="147" spans="1:65" s="13" customFormat="1">
      <c r="B147" s="173"/>
      <c r="D147" s="164" t="s">
        <v>243</v>
      </c>
      <c r="E147" s="174" t="s">
        <v>271</v>
      </c>
      <c r="F147" s="175" t="s">
        <v>362</v>
      </c>
      <c r="H147" s="176">
        <v>20</v>
      </c>
      <c r="L147" s="173"/>
      <c r="M147" s="177"/>
      <c r="N147" s="178"/>
      <c r="O147" s="178"/>
      <c r="P147" s="178"/>
      <c r="Q147" s="178"/>
      <c r="R147" s="178"/>
      <c r="S147" s="178"/>
      <c r="T147" s="178"/>
      <c r="U147" s="179"/>
      <c r="AT147" s="174" t="s">
        <v>243</v>
      </c>
      <c r="AU147" s="174" t="s">
        <v>87</v>
      </c>
      <c r="AV147" s="13" t="s">
        <v>89</v>
      </c>
      <c r="AW147" s="13" t="s">
        <v>34</v>
      </c>
      <c r="AX147" s="13" t="s">
        <v>80</v>
      </c>
      <c r="AY147" s="174" t="s">
        <v>164</v>
      </c>
    </row>
    <row r="148" spans="1:65" s="13" customFormat="1">
      <c r="B148" s="173"/>
      <c r="D148" s="164" t="s">
        <v>243</v>
      </c>
      <c r="E148" s="174" t="s">
        <v>211</v>
      </c>
      <c r="F148" s="175" t="s">
        <v>373</v>
      </c>
      <c r="H148" s="176">
        <v>20</v>
      </c>
      <c r="L148" s="173"/>
      <c r="M148" s="177"/>
      <c r="N148" s="178"/>
      <c r="O148" s="178"/>
      <c r="P148" s="178"/>
      <c r="Q148" s="178"/>
      <c r="R148" s="178"/>
      <c r="S148" s="178"/>
      <c r="T148" s="178"/>
      <c r="U148" s="179"/>
      <c r="AT148" s="174" t="s">
        <v>243</v>
      </c>
      <c r="AU148" s="174" t="s">
        <v>87</v>
      </c>
      <c r="AV148" s="13" t="s">
        <v>89</v>
      </c>
      <c r="AW148" s="13" t="s">
        <v>34</v>
      </c>
      <c r="AX148" s="13" t="s">
        <v>87</v>
      </c>
      <c r="AY148" s="174" t="s">
        <v>164</v>
      </c>
    </row>
    <row r="149" spans="1:65" s="2" customFormat="1" ht="21.75" customHeight="1">
      <c r="A149" s="31"/>
      <c r="B149" s="151"/>
      <c r="C149" s="180" t="s">
        <v>265</v>
      </c>
      <c r="D149" s="180" t="s">
        <v>240</v>
      </c>
      <c r="E149" s="181" t="s">
        <v>374</v>
      </c>
      <c r="F149" s="182" t="s">
        <v>375</v>
      </c>
      <c r="G149" s="183" t="s">
        <v>367</v>
      </c>
      <c r="H149" s="184">
        <v>4.0000000000000001E-3</v>
      </c>
      <c r="I149" s="185">
        <v>51300</v>
      </c>
      <c r="J149" s="185">
        <f>ROUND(I149*H149,2)</f>
        <v>205.2</v>
      </c>
      <c r="K149" s="182" t="s">
        <v>1</v>
      </c>
      <c r="L149" s="186"/>
      <c r="M149" s="187" t="s">
        <v>1</v>
      </c>
      <c r="N149" s="188" t="s">
        <v>45</v>
      </c>
      <c r="O149" s="160">
        <v>0</v>
      </c>
      <c r="P149" s="160">
        <f>O149*H149</f>
        <v>0</v>
      </c>
      <c r="Q149" s="160">
        <v>1</v>
      </c>
      <c r="R149" s="160">
        <f>Q149*H149</f>
        <v>4.0000000000000001E-3</v>
      </c>
      <c r="S149" s="160">
        <v>0</v>
      </c>
      <c r="T149" s="160">
        <f>S149*H149</f>
        <v>0</v>
      </c>
      <c r="U149" s="161" t="s">
        <v>1</v>
      </c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62" t="s">
        <v>250</v>
      </c>
      <c r="AT149" s="162" t="s">
        <v>240</v>
      </c>
      <c r="AU149" s="162" t="s">
        <v>87</v>
      </c>
      <c r="AY149" s="17" t="s">
        <v>164</v>
      </c>
      <c r="BE149" s="163">
        <f>IF(N149="základní",J149,0)</f>
        <v>205.2</v>
      </c>
      <c r="BF149" s="163">
        <f>IF(N149="snížená",J149,0)</f>
        <v>0</v>
      </c>
      <c r="BG149" s="163">
        <f>IF(N149="zákl. přenesená",J149,0)</f>
        <v>0</v>
      </c>
      <c r="BH149" s="163">
        <f>IF(N149="sníž. přenesená",J149,0)</f>
        <v>0</v>
      </c>
      <c r="BI149" s="163">
        <f>IF(N149="nulová",J149,0)</f>
        <v>0</v>
      </c>
      <c r="BJ149" s="17" t="s">
        <v>87</v>
      </c>
      <c r="BK149" s="163">
        <f>ROUND(I149*H149,2)</f>
        <v>205.2</v>
      </c>
      <c r="BL149" s="17" t="s">
        <v>172</v>
      </c>
      <c r="BM149" s="162" t="s">
        <v>376</v>
      </c>
    </row>
    <row r="150" spans="1:65" s="2" customFormat="1">
      <c r="A150" s="31"/>
      <c r="B150" s="32"/>
      <c r="C150" s="31"/>
      <c r="D150" s="164" t="s">
        <v>174</v>
      </c>
      <c r="E150" s="31"/>
      <c r="F150" s="165" t="s">
        <v>375</v>
      </c>
      <c r="G150" s="31"/>
      <c r="H150" s="31"/>
      <c r="I150" s="31"/>
      <c r="J150" s="31"/>
      <c r="K150" s="31"/>
      <c r="L150" s="32"/>
      <c r="M150" s="166"/>
      <c r="N150" s="167"/>
      <c r="O150" s="57"/>
      <c r="P150" s="57"/>
      <c r="Q150" s="57"/>
      <c r="R150" s="57"/>
      <c r="S150" s="57"/>
      <c r="T150" s="57"/>
      <c r="U150" s="58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T150" s="17" t="s">
        <v>174</v>
      </c>
      <c r="AU150" s="17" t="s">
        <v>87</v>
      </c>
    </row>
    <row r="151" spans="1:65" s="13" customFormat="1">
      <c r="B151" s="173"/>
      <c r="D151" s="164" t="s">
        <v>243</v>
      </c>
      <c r="E151" s="174" t="s">
        <v>283</v>
      </c>
      <c r="F151" s="175" t="s">
        <v>377</v>
      </c>
      <c r="H151" s="176">
        <v>4.0000000000000001E-3</v>
      </c>
      <c r="L151" s="173"/>
      <c r="M151" s="177"/>
      <c r="N151" s="178"/>
      <c r="O151" s="178"/>
      <c r="P151" s="178"/>
      <c r="Q151" s="178"/>
      <c r="R151" s="178"/>
      <c r="S151" s="178"/>
      <c r="T151" s="178"/>
      <c r="U151" s="179"/>
      <c r="AT151" s="174" t="s">
        <v>243</v>
      </c>
      <c r="AU151" s="174" t="s">
        <v>87</v>
      </c>
      <c r="AV151" s="13" t="s">
        <v>89</v>
      </c>
      <c r="AW151" s="13" t="s">
        <v>34</v>
      </c>
      <c r="AX151" s="13" t="s">
        <v>80</v>
      </c>
      <c r="AY151" s="174" t="s">
        <v>164</v>
      </c>
    </row>
    <row r="152" spans="1:65" s="13" customFormat="1">
      <c r="B152" s="173"/>
      <c r="D152" s="164" t="s">
        <v>243</v>
      </c>
      <c r="E152" s="174" t="s">
        <v>217</v>
      </c>
      <c r="F152" s="175" t="s">
        <v>378</v>
      </c>
      <c r="H152" s="176">
        <v>4.0000000000000001E-3</v>
      </c>
      <c r="L152" s="173"/>
      <c r="M152" s="177"/>
      <c r="N152" s="178"/>
      <c r="O152" s="178"/>
      <c r="P152" s="178"/>
      <c r="Q152" s="178"/>
      <c r="R152" s="178"/>
      <c r="S152" s="178"/>
      <c r="T152" s="178"/>
      <c r="U152" s="179"/>
      <c r="AT152" s="174" t="s">
        <v>243</v>
      </c>
      <c r="AU152" s="174" t="s">
        <v>87</v>
      </c>
      <c r="AV152" s="13" t="s">
        <v>89</v>
      </c>
      <c r="AW152" s="13" t="s">
        <v>34</v>
      </c>
      <c r="AX152" s="13" t="s">
        <v>87</v>
      </c>
      <c r="AY152" s="174" t="s">
        <v>164</v>
      </c>
    </row>
    <row r="153" spans="1:65" s="2" customFormat="1" ht="24.2" customHeight="1">
      <c r="A153" s="31"/>
      <c r="B153" s="151"/>
      <c r="C153" s="180" t="s">
        <v>278</v>
      </c>
      <c r="D153" s="180" t="s">
        <v>240</v>
      </c>
      <c r="E153" s="181" t="s">
        <v>256</v>
      </c>
      <c r="F153" s="182" t="s">
        <v>257</v>
      </c>
      <c r="G153" s="183" t="s">
        <v>240</v>
      </c>
      <c r="H153" s="184">
        <v>2.6</v>
      </c>
      <c r="I153" s="185">
        <v>392</v>
      </c>
      <c r="J153" s="185">
        <f>ROUND(I153*H153,2)</f>
        <v>1019.2</v>
      </c>
      <c r="K153" s="182" t="s">
        <v>1</v>
      </c>
      <c r="L153" s="186"/>
      <c r="M153" s="187" t="s">
        <v>1</v>
      </c>
      <c r="N153" s="188" t="s">
        <v>45</v>
      </c>
      <c r="O153" s="160">
        <v>0</v>
      </c>
      <c r="P153" s="160">
        <f>O153*H153</f>
        <v>0</v>
      </c>
      <c r="Q153" s="160">
        <v>3.1700000000000001E-3</v>
      </c>
      <c r="R153" s="160">
        <f>Q153*H153</f>
        <v>8.2420000000000011E-3</v>
      </c>
      <c r="S153" s="160">
        <v>0</v>
      </c>
      <c r="T153" s="160">
        <f>S153*H153</f>
        <v>0</v>
      </c>
      <c r="U153" s="161" t="s">
        <v>1</v>
      </c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62" t="s">
        <v>250</v>
      </c>
      <c r="AT153" s="162" t="s">
        <v>240</v>
      </c>
      <c r="AU153" s="162" t="s">
        <v>87</v>
      </c>
      <c r="AY153" s="17" t="s">
        <v>164</v>
      </c>
      <c r="BE153" s="163">
        <f>IF(N153="základní",J153,0)</f>
        <v>1019.2</v>
      </c>
      <c r="BF153" s="163">
        <f>IF(N153="snížená",J153,0)</f>
        <v>0</v>
      </c>
      <c r="BG153" s="163">
        <f>IF(N153="zákl. přenesená",J153,0)</f>
        <v>0</v>
      </c>
      <c r="BH153" s="163">
        <f>IF(N153="sníž. přenesená",J153,0)</f>
        <v>0</v>
      </c>
      <c r="BI153" s="163">
        <f>IF(N153="nulová",J153,0)</f>
        <v>0</v>
      </c>
      <c r="BJ153" s="17" t="s">
        <v>87</v>
      </c>
      <c r="BK153" s="163">
        <f>ROUND(I153*H153,2)</f>
        <v>1019.2</v>
      </c>
      <c r="BL153" s="17" t="s">
        <v>172</v>
      </c>
      <c r="BM153" s="162" t="s">
        <v>379</v>
      </c>
    </row>
    <row r="154" spans="1:65" s="2" customFormat="1">
      <c r="A154" s="31"/>
      <c r="B154" s="32"/>
      <c r="C154" s="31"/>
      <c r="D154" s="164" t="s">
        <v>174</v>
      </c>
      <c r="E154" s="31"/>
      <c r="F154" s="165" t="s">
        <v>257</v>
      </c>
      <c r="G154" s="31"/>
      <c r="H154" s="31"/>
      <c r="I154" s="31"/>
      <c r="J154" s="31"/>
      <c r="K154" s="31"/>
      <c r="L154" s="32"/>
      <c r="M154" s="166"/>
      <c r="N154" s="167"/>
      <c r="O154" s="57"/>
      <c r="P154" s="57"/>
      <c r="Q154" s="57"/>
      <c r="R154" s="57"/>
      <c r="S154" s="57"/>
      <c r="T154" s="57"/>
      <c r="U154" s="58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T154" s="17" t="s">
        <v>174</v>
      </c>
      <c r="AU154" s="17" t="s">
        <v>87</v>
      </c>
    </row>
    <row r="155" spans="1:65" s="13" customFormat="1">
      <c r="B155" s="173"/>
      <c r="D155" s="164" t="s">
        <v>243</v>
      </c>
      <c r="E155" s="174" t="s">
        <v>291</v>
      </c>
      <c r="F155" s="175" t="s">
        <v>380</v>
      </c>
      <c r="H155" s="176">
        <v>2.6</v>
      </c>
      <c r="L155" s="173"/>
      <c r="M155" s="177"/>
      <c r="N155" s="178"/>
      <c r="O155" s="178"/>
      <c r="P155" s="178"/>
      <c r="Q155" s="178"/>
      <c r="R155" s="178"/>
      <c r="S155" s="178"/>
      <c r="T155" s="178"/>
      <c r="U155" s="179"/>
      <c r="AT155" s="174" t="s">
        <v>243</v>
      </c>
      <c r="AU155" s="174" t="s">
        <v>87</v>
      </c>
      <c r="AV155" s="13" t="s">
        <v>89</v>
      </c>
      <c r="AW155" s="13" t="s">
        <v>34</v>
      </c>
      <c r="AX155" s="13" t="s">
        <v>80</v>
      </c>
      <c r="AY155" s="174" t="s">
        <v>164</v>
      </c>
    </row>
    <row r="156" spans="1:65" s="13" customFormat="1">
      <c r="B156" s="173"/>
      <c r="D156" s="164" t="s">
        <v>243</v>
      </c>
      <c r="E156" s="174" t="s">
        <v>220</v>
      </c>
      <c r="F156" s="175" t="s">
        <v>381</v>
      </c>
      <c r="H156" s="176">
        <v>2.6</v>
      </c>
      <c r="L156" s="173"/>
      <c r="M156" s="177"/>
      <c r="N156" s="178"/>
      <c r="O156" s="178"/>
      <c r="P156" s="178"/>
      <c r="Q156" s="178"/>
      <c r="R156" s="178"/>
      <c r="S156" s="178"/>
      <c r="T156" s="178"/>
      <c r="U156" s="179"/>
      <c r="AT156" s="174" t="s">
        <v>243</v>
      </c>
      <c r="AU156" s="174" t="s">
        <v>87</v>
      </c>
      <c r="AV156" s="13" t="s">
        <v>89</v>
      </c>
      <c r="AW156" s="13" t="s">
        <v>34</v>
      </c>
      <c r="AX156" s="13" t="s">
        <v>87</v>
      </c>
      <c r="AY156" s="174" t="s">
        <v>164</v>
      </c>
    </row>
    <row r="157" spans="1:65" s="12" customFormat="1" ht="25.9" customHeight="1">
      <c r="B157" s="139"/>
      <c r="D157" s="140" t="s">
        <v>79</v>
      </c>
      <c r="E157" s="141" t="s">
        <v>263</v>
      </c>
      <c r="F157" s="141" t="s">
        <v>264</v>
      </c>
      <c r="J157" s="142">
        <f>BK157</f>
        <v>825.73</v>
      </c>
      <c r="L157" s="139"/>
      <c r="M157" s="143"/>
      <c r="N157" s="144"/>
      <c r="O157" s="144"/>
      <c r="P157" s="145">
        <f>SUM(P158:P203)</f>
        <v>0</v>
      </c>
      <c r="Q157" s="144"/>
      <c r="R157" s="145">
        <f>SUM(R158:R203)</f>
        <v>1.0157100000000002E-3</v>
      </c>
      <c r="S157" s="144"/>
      <c r="T157" s="145">
        <f>SUM(T158:T203)</f>
        <v>0</v>
      </c>
      <c r="U157" s="146"/>
      <c r="AR157" s="140" t="s">
        <v>172</v>
      </c>
      <c r="AT157" s="147" t="s">
        <v>79</v>
      </c>
      <c r="AU157" s="147" t="s">
        <v>80</v>
      </c>
      <c r="AY157" s="140" t="s">
        <v>164</v>
      </c>
      <c r="BK157" s="148">
        <f>SUM(BK158:BK203)</f>
        <v>825.73</v>
      </c>
    </row>
    <row r="158" spans="1:65" s="2" customFormat="1" ht="24.2" customHeight="1">
      <c r="A158" s="31"/>
      <c r="B158" s="151"/>
      <c r="C158" s="152" t="s">
        <v>250</v>
      </c>
      <c r="D158" s="152" t="s">
        <v>168</v>
      </c>
      <c r="E158" s="153" t="s">
        <v>266</v>
      </c>
      <c r="F158" s="154" t="s">
        <v>267</v>
      </c>
      <c r="G158" s="155" t="s">
        <v>268</v>
      </c>
      <c r="H158" s="156">
        <v>1.0289999999999999</v>
      </c>
      <c r="I158" s="157">
        <v>75.099999999999994</v>
      </c>
      <c r="J158" s="157">
        <f>ROUND(I158*H158,2)</f>
        <v>77.28</v>
      </c>
      <c r="K158" s="154" t="s">
        <v>1</v>
      </c>
      <c r="L158" s="32"/>
      <c r="M158" s="158" t="s">
        <v>1</v>
      </c>
      <c r="N158" s="159" t="s">
        <v>45</v>
      </c>
      <c r="O158" s="160">
        <v>0</v>
      </c>
      <c r="P158" s="160">
        <f>O158*H158</f>
        <v>0</v>
      </c>
      <c r="Q158" s="160">
        <v>6.9999999999999994E-5</v>
      </c>
      <c r="R158" s="160">
        <f>Q158*H158</f>
        <v>7.2029999999999986E-5</v>
      </c>
      <c r="S158" s="160">
        <v>0</v>
      </c>
      <c r="T158" s="160">
        <f>S158*H158</f>
        <v>0</v>
      </c>
      <c r="U158" s="161" t="s">
        <v>1</v>
      </c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62" t="s">
        <v>172</v>
      </c>
      <c r="AT158" s="162" t="s">
        <v>168</v>
      </c>
      <c r="AU158" s="162" t="s">
        <v>87</v>
      </c>
      <c r="AY158" s="17" t="s">
        <v>164</v>
      </c>
      <c r="BE158" s="163">
        <f>IF(N158="základní",J158,0)</f>
        <v>77.28</v>
      </c>
      <c r="BF158" s="163">
        <f>IF(N158="snížená",J158,0)</f>
        <v>0</v>
      </c>
      <c r="BG158" s="163">
        <f>IF(N158="zákl. přenesená",J158,0)</f>
        <v>0</v>
      </c>
      <c r="BH158" s="163">
        <f>IF(N158="sníž. přenesená",J158,0)</f>
        <v>0</v>
      </c>
      <c r="BI158" s="163">
        <f>IF(N158="nulová",J158,0)</f>
        <v>0</v>
      </c>
      <c r="BJ158" s="17" t="s">
        <v>87</v>
      </c>
      <c r="BK158" s="163">
        <f>ROUND(I158*H158,2)</f>
        <v>77.28</v>
      </c>
      <c r="BL158" s="17" t="s">
        <v>172</v>
      </c>
      <c r="BM158" s="162" t="s">
        <v>382</v>
      </c>
    </row>
    <row r="159" spans="1:65" s="2" customFormat="1" ht="19.5">
      <c r="A159" s="31"/>
      <c r="B159" s="32"/>
      <c r="C159" s="31"/>
      <c r="D159" s="164" t="s">
        <v>174</v>
      </c>
      <c r="E159" s="31"/>
      <c r="F159" s="165" t="s">
        <v>270</v>
      </c>
      <c r="G159" s="31"/>
      <c r="H159" s="31"/>
      <c r="I159" s="31"/>
      <c r="J159" s="31"/>
      <c r="K159" s="31"/>
      <c r="L159" s="32"/>
      <c r="M159" s="166"/>
      <c r="N159" s="167"/>
      <c r="O159" s="57"/>
      <c r="P159" s="57"/>
      <c r="Q159" s="57"/>
      <c r="R159" s="57"/>
      <c r="S159" s="57"/>
      <c r="T159" s="57"/>
      <c r="U159" s="58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T159" s="17" t="s">
        <v>174</v>
      </c>
      <c r="AU159" s="17" t="s">
        <v>87</v>
      </c>
    </row>
    <row r="160" spans="1:65" s="13" customFormat="1">
      <c r="B160" s="173"/>
      <c r="D160" s="164" t="s">
        <v>243</v>
      </c>
      <c r="E160" s="174" t="s">
        <v>383</v>
      </c>
      <c r="F160" s="175" t="s">
        <v>384</v>
      </c>
      <c r="H160" s="176">
        <v>0.34599999999999997</v>
      </c>
      <c r="L160" s="173"/>
      <c r="M160" s="177"/>
      <c r="N160" s="178"/>
      <c r="O160" s="178"/>
      <c r="P160" s="178"/>
      <c r="Q160" s="178"/>
      <c r="R160" s="178"/>
      <c r="S160" s="178"/>
      <c r="T160" s="178"/>
      <c r="U160" s="179"/>
      <c r="AT160" s="174" t="s">
        <v>243</v>
      </c>
      <c r="AU160" s="174" t="s">
        <v>87</v>
      </c>
      <c r="AV160" s="13" t="s">
        <v>89</v>
      </c>
      <c r="AW160" s="13" t="s">
        <v>34</v>
      </c>
      <c r="AX160" s="13" t="s">
        <v>80</v>
      </c>
      <c r="AY160" s="174" t="s">
        <v>164</v>
      </c>
    </row>
    <row r="161" spans="1:65" s="13" customFormat="1">
      <c r="B161" s="173"/>
      <c r="D161" s="164" t="s">
        <v>243</v>
      </c>
      <c r="E161" s="174" t="s">
        <v>337</v>
      </c>
      <c r="F161" s="175" t="s">
        <v>385</v>
      </c>
      <c r="H161" s="176">
        <v>0.123</v>
      </c>
      <c r="L161" s="173"/>
      <c r="M161" s="177"/>
      <c r="N161" s="178"/>
      <c r="O161" s="178"/>
      <c r="P161" s="178"/>
      <c r="Q161" s="178"/>
      <c r="R161" s="178"/>
      <c r="S161" s="178"/>
      <c r="T161" s="178"/>
      <c r="U161" s="179"/>
      <c r="AT161" s="174" t="s">
        <v>243</v>
      </c>
      <c r="AU161" s="174" t="s">
        <v>87</v>
      </c>
      <c r="AV161" s="13" t="s">
        <v>89</v>
      </c>
      <c r="AW161" s="13" t="s">
        <v>34</v>
      </c>
      <c r="AX161" s="13" t="s">
        <v>80</v>
      </c>
      <c r="AY161" s="174" t="s">
        <v>164</v>
      </c>
    </row>
    <row r="162" spans="1:65" s="13" customFormat="1">
      <c r="B162" s="173"/>
      <c r="D162" s="164" t="s">
        <v>243</v>
      </c>
      <c r="E162" s="174" t="s">
        <v>339</v>
      </c>
      <c r="F162" s="175" t="s">
        <v>386</v>
      </c>
      <c r="H162" s="176">
        <v>0.56000000000000005</v>
      </c>
      <c r="L162" s="173"/>
      <c r="M162" s="177"/>
      <c r="N162" s="178"/>
      <c r="O162" s="178"/>
      <c r="P162" s="178"/>
      <c r="Q162" s="178"/>
      <c r="R162" s="178"/>
      <c r="S162" s="178"/>
      <c r="T162" s="178"/>
      <c r="U162" s="179"/>
      <c r="AT162" s="174" t="s">
        <v>243</v>
      </c>
      <c r="AU162" s="174" t="s">
        <v>87</v>
      </c>
      <c r="AV162" s="13" t="s">
        <v>89</v>
      </c>
      <c r="AW162" s="13" t="s">
        <v>34</v>
      </c>
      <c r="AX162" s="13" t="s">
        <v>80</v>
      </c>
      <c r="AY162" s="174" t="s">
        <v>164</v>
      </c>
    </row>
    <row r="163" spans="1:65" s="13" customFormat="1">
      <c r="B163" s="173"/>
      <c r="D163" s="164" t="s">
        <v>243</v>
      </c>
      <c r="E163" s="174" t="s">
        <v>387</v>
      </c>
      <c r="F163" s="175" t="s">
        <v>388</v>
      </c>
      <c r="H163" s="176">
        <v>1.0289999999999999</v>
      </c>
      <c r="L163" s="173"/>
      <c r="M163" s="177"/>
      <c r="N163" s="178"/>
      <c r="O163" s="178"/>
      <c r="P163" s="178"/>
      <c r="Q163" s="178"/>
      <c r="R163" s="178"/>
      <c r="S163" s="178"/>
      <c r="T163" s="178"/>
      <c r="U163" s="179"/>
      <c r="AT163" s="174" t="s">
        <v>243</v>
      </c>
      <c r="AU163" s="174" t="s">
        <v>87</v>
      </c>
      <c r="AV163" s="13" t="s">
        <v>89</v>
      </c>
      <c r="AW163" s="13" t="s">
        <v>34</v>
      </c>
      <c r="AX163" s="13" t="s">
        <v>87</v>
      </c>
      <c r="AY163" s="174" t="s">
        <v>164</v>
      </c>
    </row>
    <row r="164" spans="1:65" s="2" customFormat="1" ht="16.5" customHeight="1">
      <c r="A164" s="31"/>
      <c r="B164" s="151"/>
      <c r="C164" s="152" t="s">
        <v>301</v>
      </c>
      <c r="D164" s="152" t="s">
        <v>168</v>
      </c>
      <c r="E164" s="153" t="s">
        <v>279</v>
      </c>
      <c r="F164" s="154" t="s">
        <v>280</v>
      </c>
      <c r="G164" s="155" t="s">
        <v>268</v>
      </c>
      <c r="H164" s="156">
        <v>1.0289999999999999</v>
      </c>
      <c r="I164" s="157">
        <v>5.43</v>
      </c>
      <c r="J164" s="157">
        <f>ROUND(I164*H164,2)</f>
        <v>5.59</v>
      </c>
      <c r="K164" s="154" t="s">
        <v>1</v>
      </c>
      <c r="L164" s="32"/>
      <c r="M164" s="158" t="s">
        <v>1</v>
      </c>
      <c r="N164" s="159" t="s">
        <v>45</v>
      </c>
      <c r="O164" s="160">
        <v>0</v>
      </c>
      <c r="P164" s="160">
        <f>O164*H164</f>
        <v>0</v>
      </c>
      <c r="Q164" s="160">
        <v>0</v>
      </c>
      <c r="R164" s="160">
        <f>Q164*H164</f>
        <v>0</v>
      </c>
      <c r="S164" s="160">
        <v>0</v>
      </c>
      <c r="T164" s="160">
        <f>S164*H164</f>
        <v>0</v>
      </c>
      <c r="U164" s="161" t="s">
        <v>1</v>
      </c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62" t="s">
        <v>172</v>
      </c>
      <c r="AT164" s="162" t="s">
        <v>168</v>
      </c>
      <c r="AU164" s="162" t="s">
        <v>87</v>
      </c>
      <c r="AY164" s="17" t="s">
        <v>164</v>
      </c>
      <c r="BE164" s="163">
        <f>IF(N164="základní",J164,0)</f>
        <v>5.59</v>
      </c>
      <c r="BF164" s="163">
        <f>IF(N164="snížená",J164,0)</f>
        <v>0</v>
      </c>
      <c r="BG164" s="163">
        <f>IF(N164="zákl. přenesená",J164,0)</f>
        <v>0</v>
      </c>
      <c r="BH164" s="163">
        <f>IF(N164="sníž. přenesená",J164,0)</f>
        <v>0</v>
      </c>
      <c r="BI164" s="163">
        <f>IF(N164="nulová",J164,0)</f>
        <v>0</v>
      </c>
      <c r="BJ164" s="17" t="s">
        <v>87</v>
      </c>
      <c r="BK164" s="163">
        <f>ROUND(I164*H164,2)</f>
        <v>5.59</v>
      </c>
      <c r="BL164" s="17" t="s">
        <v>172</v>
      </c>
      <c r="BM164" s="162" t="s">
        <v>389</v>
      </c>
    </row>
    <row r="165" spans="1:65" s="2" customFormat="1" ht="19.5">
      <c r="A165" s="31"/>
      <c r="B165" s="32"/>
      <c r="C165" s="31"/>
      <c r="D165" s="164" t="s">
        <v>174</v>
      </c>
      <c r="E165" s="31"/>
      <c r="F165" s="165" t="s">
        <v>282</v>
      </c>
      <c r="G165" s="31"/>
      <c r="H165" s="31"/>
      <c r="I165" s="31"/>
      <c r="J165" s="31"/>
      <c r="K165" s="31"/>
      <c r="L165" s="32"/>
      <c r="M165" s="166"/>
      <c r="N165" s="167"/>
      <c r="O165" s="57"/>
      <c r="P165" s="57"/>
      <c r="Q165" s="57"/>
      <c r="R165" s="57"/>
      <c r="S165" s="57"/>
      <c r="T165" s="57"/>
      <c r="U165" s="58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T165" s="17" t="s">
        <v>174</v>
      </c>
      <c r="AU165" s="17" t="s">
        <v>87</v>
      </c>
    </row>
    <row r="166" spans="1:65" s="13" customFormat="1">
      <c r="B166" s="173"/>
      <c r="D166" s="164" t="s">
        <v>243</v>
      </c>
      <c r="E166" s="174" t="s">
        <v>311</v>
      </c>
      <c r="F166" s="175" t="s">
        <v>384</v>
      </c>
      <c r="H166" s="176">
        <v>0.34599999999999997</v>
      </c>
      <c r="L166" s="173"/>
      <c r="M166" s="177"/>
      <c r="N166" s="178"/>
      <c r="O166" s="178"/>
      <c r="P166" s="178"/>
      <c r="Q166" s="178"/>
      <c r="R166" s="178"/>
      <c r="S166" s="178"/>
      <c r="T166" s="178"/>
      <c r="U166" s="179"/>
      <c r="AT166" s="174" t="s">
        <v>243</v>
      </c>
      <c r="AU166" s="174" t="s">
        <v>87</v>
      </c>
      <c r="AV166" s="13" t="s">
        <v>89</v>
      </c>
      <c r="AW166" s="13" t="s">
        <v>34</v>
      </c>
      <c r="AX166" s="13" t="s">
        <v>80</v>
      </c>
      <c r="AY166" s="174" t="s">
        <v>164</v>
      </c>
    </row>
    <row r="167" spans="1:65" s="13" customFormat="1">
      <c r="B167" s="173"/>
      <c r="D167" s="164" t="s">
        <v>243</v>
      </c>
      <c r="E167" s="174" t="s">
        <v>229</v>
      </c>
      <c r="F167" s="175" t="s">
        <v>385</v>
      </c>
      <c r="H167" s="176">
        <v>0.123</v>
      </c>
      <c r="L167" s="173"/>
      <c r="M167" s="177"/>
      <c r="N167" s="178"/>
      <c r="O167" s="178"/>
      <c r="P167" s="178"/>
      <c r="Q167" s="178"/>
      <c r="R167" s="178"/>
      <c r="S167" s="178"/>
      <c r="T167" s="178"/>
      <c r="U167" s="179"/>
      <c r="AT167" s="174" t="s">
        <v>243</v>
      </c>
      <c r="AU167" s="174" t="s">
        <v>87</v>
      </c>
      <c r="AV167" s="13" t="s">
        <v>89</v>
      </c>
      <c r="AW167" s="13" t="s">
        <v>34</v>
      </c>
      <c r="AX167" s="13" t="s">
        <v>80</v>
      </c>
      <c r="AY167" s="174" t="s">
        <v>164</v>
      </c>
    </row>
    <row r="168" spans="1:65" s="13" customFormat="1">
      <c r="B168" s="173"/>
      <c r="D168" s="164" t="s">
        <v>243</v>
      </c>
      <c r="E168" s="174" t="s">
        <v>230</v>
      </c>
      <c r="F168" s="175" t="s">
        <v>386</v>
      </c>
      <c r="H168" s="176">
        <v>0.56000000000000005</v>
      </c>
      <c r="L168" s="173"/>
      <c r="M168" s="177"/>
      <c r="N168" s="178"/>
      <c r="O168" s="178"/>
      <c r="P168" s="178"/>
      <c r="Q168" s="178"/>
      <c r="R168" s="178"/>
      <c r="S168" s="178"/>
      <c r="T168" s="178"/>
      <c r="U168" s="179"/>
      <c r="AT168" s="174" t="s">
        <v>243</v>
      </c>
      <c r="AU168" s="174" t="s">
        <v>87</v>
      </c>
      <c r="AV168" s="13" t="s">
        <v>89</v>
      </c>
      <c r="AW168" s="13" t="s">
        <v>34</v>
      </c>
      <c r="AX168" s="13" t="s">
        <v>80</v>
      </c>
      <c r="AY168" s="174" t="s">
        <v>164</v>
      </c>
    </row>
    <row r="169" spans="1:65" s="13" customFormat="1">
      <c r="B169" s="173"/>
      <c r="D169" s="164" t="s">
        <v>243</v>
      </c>
      <c r="E169" s="174" t="s">
        <v>231</v>
      </c>
      <c r="F169" s="175" t="s">
        <v>390</v>
      </c>
      <c r="H169" s="176">
        <v>1.0289999999999999</v>
      </c>
      <c r="L169" s="173"/>
      <c r="M169" s="177"/>
      <c r="N169" s="178"/>
      <c r="O169" s="178"/>
      <c r="P169" s="178"/>
      <c r="Q169" s="178"/>
      <c r="R169" s="178"/>
      <c r="S169" s="178"/>
      <c r="T169" s="178"/>
      <c r="U169" s="179"/>
      <c r="AT169" s="174" t="s">
        <v>243</v>
      </c>
      <c r="AU169" s="174" t="s">
        <v>87</v>
      </c>
      <c r="AV169" s="13" t="s">
        <v>89</v>
      </c>
      <c r="AW169" s="13" t="s">
        <v>34</v>
      </c>
      <c r="AX169" s="13" t="s">
        <v>87</v>
      </c>
      <c r="AY169" s="174" t="s">
        <v>164</v>
      </c>
    </row>
    <row r="170" spans="1:65" s="2" customFormat="1" ht="24.2" customHeight="1">
      <c r="A170" s="31"/>
      <c r="B170" s="151"/>
      <c r="C170" s="152" t="s">
        <v>306</v>
      </c>
      <c r="D170" s="152" t="s">
        <v>168</v>
      </c>
      <c r="E170" s="153" t="s">
        <v>287</v>
      </c>
      <c r="F170" s="154" t="s">
        <v>288</v>
      </c>
      <c r="G170" s="155" t="s">
        <v>268</v>
      </c>
      <c r="H170" s="156">
        <v>1.0289999999999999</v>
      </c>
      <c r="I170" s="157">
        <v>115</v>
      </c>
      <c r="J170" s="157">
        <f>ROUND(I170*H170,2)</f>
        <v>118.34</v>
      </c>
      <c r="K170" s="154" t="s">
        <v>1</v>
      </c>
      <c r="L170" s="32"/>
      <c r="M170" s="158" t="s">
        <v>1</v>
      </c>
      <c r="N170" s="159" t="s">
        <v>45</v>
      </c>
      <c r="O170" s="160">
        <v>0</v>
      </c>
      <c r="P170" s="160">
        <f>O170*H170</f>
        <v>0</v>
      </c>
      <c r="Q170" s="160">
        <v>0</v>
      </c>
      <c r="R170" s="160">
        <f>Q170*H170</f>
        <v>0</v>
      </c>
      <c r="S170" s="160">
        <v>0</v>
      </c>
      <c r="T170" s="160">
        <f>S170*H170</f>
        <v>0</v>
      </c>
      <c r="U170" s="161" t="s">
        <v>1</v>
      </c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62" t="s">
        <v>172</v>
      </c>
      <c r="AT170" s="162" t="s">
        <v>168</v>
      </c>
      <c r="AU170" s="162" t="s">
        <v>87</v>
      </c>
      <c r="AY170" s="17" t="s">
        <v>164</v>
      </c>
      <c r="BE170" s="163">
        <f>IF(N170="základní",J170,0)</f>
        <v>118.34</v>
      </c>
      <c r="BF170" s="163">
        <f>IF(N170="snížená",J170,0)</f>
        <v>0</v>
      </c>
      <c r="BG170" s="163">
        <f>IF(N170="zákl. přenesená",J170,0)</f>
        <v>0</v>
      </c>
      <c r="BH170" s="163">
        <f>IF(N170="sníž. přenesená",J170,0)</f>
        <v>0</v>
      </c>
      <c r="BI170" s="163">
        <f>IF(N170="nulová",J170,0)</f>
        <v>0</v>
      </c>
      <c r="BJ170" s="17" t="s">
        <v>87</v>
      </c>
      <c r="BK170" s="163">
        <f>ROUND(I170*H170,2)</f>
        <v>118.34</v>
      </c>
      <c r="BL170" s="17" t="s">
        <v>172</v>
      </c>
      <c r="BM170" s="162" t="s">
        <v>391</v>
      </c>
    </row>
    <row r="171" spans="1:65" s="2" customFormat="1" ht="19.5">
      <c r="A171" s="31"/>
      <c r="B171" s="32"/>
      <c r="C171" s="31"/>
      <c r="D171" s="164" t="s">
        <v>174</v>
      </c>
      <c r="E171" s="31"/>
      <c r="F171" s="165" t="s">
        <v>290</v>
      </c>
      <c r="G171" s="31"/>
      <c r="H171" s="31"/>
      <c r="I171" s="31"/>
      <c r="J171" s="31"/>
      <c r="K171" s="31"/>
      <c r="L171" s="32"/>
      <c r="M171" s="166"/>
      <c r="N171" s="167"/>
      <c r="O171" s="57"/>
      <c r="P171" s="57"/>
      <c r="Q171" s="57"/>
      <c r="R171" s="57"/>
      <c r="S171" s="57"/>
      <c r="T171" s="57"/>
      <c r="U171" s="58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T171" s="17" t="s">
        <v>174</v>
      </c>
      <c r="AU171" s="17" t="s">
        <v>87</v>
      </c>
    </row>
    <row r="172" spans="1:65" s="13" customFormat="1">
      <c r="B172" s="173"/>
      <c r="D172" s="164" t="s">
        <v>243</v>
      </c>
      <c r="E172" s="174" t="s">
        <v>319</v>
      </c>
      <c r="F172" s="175" t="s">
        <v>384</v>
      </c>
      <c r="H172" s="176">
        <v>0.34599999999999997</v>
      </c>
      <c r="L172" s="173"/>
      <c r="M172" s="177"/>
      <c r="N172" s="178"/>
      <c r="O172" s="178"/>
      <c r="P172" s="178"/>
      <c r="Q172" s="178"/>
      <c r="R172" s="178"/>
      <c r="S172" s="178"/>
      <c r="T172" s="178"/>
      <c r="U172" s="179"/>
      <c r="AT172" s="174" t="s">
        <v>243</v>
      </c>
      <c r="AU172" s="174" t="s">
        <v>87</v>
      </c>
      <c r="AV172" s="13" t="s">
        <v>89</v>
      </c>
      <c r="AW172" s="13" t="s">
        <v>34</v>
      </c>
      <c r="AX172" s="13" t="s">
        <v>80</v>
      </c>
      <c r="AY172" s="174" t="s">
        <v>164</v>
      </c>
    </row>
    <row r="173" spans="1:65" s="13" customFormat="1">
      <c r="B173" s="173"/>
      <c r="D173" s="164" t="s">
        <v>243</v>
      </c>
      <c r="E173" s="174" t="s">
        <v>321</v>
      </c>
      <c r="F173" s="175" t="s">
        <v>385</v>
      </c>
      <c r="H173" s="176">
        <v>0.123</v>
      </c>
      <c r="L173" s="173"/>
      <c r="M173" s="177"/>
      <c r="N173" s="178"/>
      <c r="O173" s="178"/>
      <c r="P173" s="178"/>
      <c r="Q173" s="178"/>
      <c r="R173" s="178"/>
      <c r="S173" s="178"/>
      <c r="T173" s="178"/>
      <c r="U173" s="179"/>
      <c r="AT173" s="174" t="s">
        <v>243</v>
      </c>
      <c r="AU173" s="174" t="s">
        <v>87</v>
      </c>
      <c r="AV173" s="13" t="s">
        <v>89</v>
      </c>
      <c r="AW173" s="13" t="s">
        <v>34</v>
      </c>
      <c r="AX173" s="13" t="s">
        <v>80</v>
      </c>
      <c r="AY173" s="174" t="s">
        <v>164</v>
      </c>
    </row>
    <row r="174" spans="1:65" s="13" customFormat="1">
      <c r="B174" s="173"/>
      <c r="D174" s="164" t="s">
        <v>243</v>
      </c>
      <c r="E174" s="174" t="s">
        <v>341</v>
      </c>
      <c r="F174" s="175" t="s">
        <v>386</v>
      </c>
      <c r="H174" s="176">
        <v>0.56000000000000005</v>
      </c>
      <c r="L174" s="173"/>
      <c r="M174" s="177"/>
      <c r="N174" s="178"/>
      <c r="O174" s="178"/>
      <c r="P174" s="178"/>
      <c r="Q174" s="178"/>
      <c r="R174" s="178"/>
      <c r="S174" s="178"/>
      <c r="T174" s="178"/>
      <c r="U174" s="179"/>
      <c r="AT174" s="174" t="s">
        <v>243</v>
      </c>
      <c r="AU174" s="174" t="s">
        <v>87</v>
      </c>
      <c r="AV174" s="13" t="s">
        <v>89</v>
      </c>
      <c r="AW174" s="13" t="s">
        <v>34</v>
      </c>
      <c r="AX174" s="13" t="s">
        <v>80</v>
      </c>
      <c r="AY174" s="174" t="s">
        <v>164</v>
      </c>
    </row>
    <row r="175" spans="1:65" s="13" customFormat="1">
      <c r="B175" s="173"/>
      <c r="D175" s="164" t="s">
        <v>243</v>
      </c>
      <c r="E175" s="174" t="s">
        <v>392</v>
      </c>
      <c r="F175" s="175" t="s">
        <v>393</v>
      </c>
      <c r="H175" s="176">
        <v>1.0289999999999999</v>
      </c>
      <c r="L175" s="173"/>
      <c r="M175" s="177"/>
      <c r="N175" s="178"/>
      <c r="O175" s="178"/>
      <c r="P175" s="178"/>
      <c r="Q175" s="178"/>
      <c r="R175" s="178"/>
      <c r="S175" s="178"/>
      <c r="T175" s="178"/>
      <c r="U175" s="179"/>
      <c r="AT175" s="174" t="s">
        <v>243</v>
      </c>
      <c r="AU175" s="174" t="s">
        <v>87</v>
      </c>
      <c r="AV175" s="13" t="s">
        <v>89</v>
      </c>
      <c r="AW175" s="13" t="s">
        <v>34</v>
      </c>
      <c r="AX175" s="13" t="s">
        <v>87</v>
      </c>
      <c r="AY175" s="174" t="s">
        <v>164</v>
      </c>
    </row>
    <row r="176" spans="1:65" s="2" customFormat="1" ht="24.2" customHeight="1">
      <c r="A176" s="31"/>
      <c r="B176" s="151"/>
      <c r="C176" s="152" t="s">
        <v>315</v>
      </c>
      <c r="D176" s="152" t="s">
        <v>168</v>
      </c>
      <c r="E176" s="153" t="s">
        <v>294</v>
      </c>
      <c r="F176" s="154" t="s">
        <v>295</v>
      </c>
      <c r="G176" s="155" t="s">
        <v>268</v>
      </c>
      <c r="H176" s="156">
        <v>1.0289999999999999</v>
      </c>
      <c r="I176" s="157">
        <v>106</v>
      </c>
      <c r="J176" s="157">
        <f>ROUND(I176*H176,2)</f>
        <v>109.07</v>
      </c>
      <c r="K176" s="154" t="s">
        <v>1</v>
      </c>
      <c r="L176" s="32"/>
      <c r="M176" s="158" t="s">
        <v>1</v>
      </c>
      <c r="N176" s="159" t="s">
        <v>45</v>
      </c>
      <c r="O176" s="160">
        <v>0</v>
      </c>
      <c r="P176" s="160">
        <f>O176*H176</f>
        <v>0</v>
      </c>
      <c r="Q176" s="160">
        <v>0</v>
      </c>
      <c r="R176" s="160">
        <f>Q176*H176</f>
        <v>0</v>
      </c>
      <c r="S176" s="160">
        <v>0</v>
      </c>
      <c r="T176" s="160">
        <f>S176*H176</f>
        <v>0</v>
      </c>
      <c r="U176" s="161" t="s">
        <v>1</v>
      </c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62" t="s">
        <v>172</v>
      </c>
      <c r="AT176" s="162" t="s">
        <v>168</v>
      </c>
      <c r="AU176" s="162" t="s">
        <v>87</v>
      </c>
      <c r="AY176" s="17" t="s">
        <v>164</v>
      </c>
      <c r="BE176" s="163">
        <f>IF(N176="základní",J176,0)</f>
        <v>109.07</v>
      </c>
      <c r="BF176" s="163">
        <f>IF(N176="snížená",J176,0)</f>
        <v>0</v>
      </c>
      <c r="BG176" s="163">
        <f>IF(N176="zákl. přenesená",J176,0)</f>
        <v>0</v>
      </c>
      <c r="BH176" s="163">
        <f>IF(N176="sníž. přenesená",J176,0)</f>
        <v>0</v>
      </c>
      <c r="BI176" s="163">
        <f>IF(N176="nulová",J176,0)</f>
        <v>0</v>
      </c>
      <c r="BJ176" s="17" t="s">
        <v>87</v>
      </c>
      <c r="BK176" s="163">
        <f>ROUND(I176*H176,2)</f>
        <v>109.07</v>
      </c>
      <c r="BL176" s="17" t="s">
        <v>172</v>
      </c>
      <c r="BM176" s="162" t="s">
        <v>394</v>
      </c>
    </row>
    <row r="177" spans="1:65" s="2" customFormat="1" ht="19.5">
      <c r="A177" s="31"/>
      <c r="B177" s="32"/>
      <c r="C177" s="31"/>
      <c r="D177" s="164" t="s">
        <v>174</v>
      </c>
      <c r="E177" s="31"/>
      <c r="F177" s="165" t="s">
        <v>297</v>
      </c>
      <c r="G177" s="31"/>
      <c r="H177" s="31"/>
      <c r="I177" s="31"/>
      <c r="J177" s="31"/>
      <c r="K177" s="31"/>
      <c r="L177" s="32"/>
      <c r="M177" s="166"/>
      <c r="N177" s="167"/>
      <c r="O177" s="57"/>
      <c r="P177" s="57"/>
      <c r="Q177" s="57"/>
      <c r="R177" s="57"/>
      <c r="S177" s="57"/>
      <c r="T177" s="57"/>
      <c r="U177" s="58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T177" s="17" t="s">
        <v>174</v>
      </c>
      <c r="AU177" s="17" t="s">
        <v>87</v>
      </c>
    </row>
    <row r="178" spans="1:65" s="13" customFormat="1">
      <c r="B178" s="173"/>
      <c r="D178" s="164" t="s">
        <v>243</v>
      </c>
      <c r="E178" s="174" t="s">
        <v>328</v>
      </c>
      <c r="F178" s="175" t="s">
        <v>384</v>
      </c>
      <c r="H178" s="176">
        <v>0.34599999999999997</v>
      </c>
      <c r="L178" s="173"/>
      <c r="M178" s="177"/>
      <c r="N178" s="178"/>
      <c r="O178" s="178"/>
      <c r="P178" s="178"/>
      <c r="Q178" s="178"/>
      <c r="R178" s="178"/>
      <c r="S178" s="178"/>
      <c r="T178" s="178"/>
      <c r="U178" s="179"/>
      <c r="AT178" s="174" t="s">
        <v>243</v>
      </c>
      <c r="AU178" s="174" t="s">
        <v>87</v>
      </c>
      <c r="AV178" s="13" t="s">
        <v>89</v>
      </c>
      <c r="AW178" s="13" t="s">
        <v>34</v>
      </c>
      <c r="AX178" s="13" t="s">
        <v>80</v>
      </c>
      <c r="AY178" s="174" t="s">
        <v>164</v>
      </c>
    </row>
    <row r="179" spans="1:65" s="13" customFormat="1">
      <c r="B179" s="173"/>
      <c r="D179" s="164" t="s">
        <v>243</v>
      </c>
      <c r="E179" s="174" t="s">
        <v>233</v>
      </c>
      <c r="F179" s="175" t="s">
        <v>385</v>
      </c>
      <c r="H179" s="176">
        <v>0.123</v>
      </c>
      <c r="L179" s="173"/>
      <c r="M179" s="177"/>
      <c r="N179" s="178"/>
      <c r="O179" s="178"/>
      <c r="P179" s="178"/>
      <c r="Q179" s="178"/>
      <c r="R179" s="178"/>
      <c r="S179" s="178"/>
      <c r="T179" s="178"/>
      <c r="U179" s="179"/>
      <c r="AT179" s="174" t="s">
        <v>243</v>
      </c>
      <c r="AU179" s="174" t="s">
        <v>87</v>
      </c>
      <c r="AV179" s="13" t="s">
        <v>89</v>
      </c>
      <c r="AW179" s="13" t="s">
        <v>34</v>
      </c>
      <c r="AX179" s="13" t="s">
        <v>80</v>
      </c>
      <c r="AY179" s="174" t="s">
        <v>164</v>
      </c>
    </row>
    <row r="180" spans="1:65" s="13" customFormat="1">
      <c r="B180" s="173"/>
      <c r="D180" s="164" t="s">
        <v>243</v>
      </c>
      <c r="E180" s="174" t="s">
        <v>234</v>
      </c>
      <c r="F180" s="175" t="s">
        <v>386</v>
      </c>
      <c r="H180" s="176">
        <v>0.56000000000000005</v>
      </c>
      <c r="L180" s="173"/>
      <c r="M180" s="177"/>
      <c r="N180" s="178"/>
      <c r="O180" s="178"/>
      <c r="P180" s="178"/>
      <c r="Q180" s="178"/>
      <c r="R180" s="178"/>
      <c r="S180" s="178"/>
      <c r="T180" s="178"/>
      <c r="U180" s="179"/>
      <c r="AT180" s="174" t="s">
        <v>243</v>
      </c>
      <c r="AU180" s="174" t="s">
        <v>87</v>
      </c>
      <c r="AV180" s="13" t="s">
        <v>89</v>
      </c>
      <c r="AW180" s="13" t="s">
        <v>34</v>
      </c>
      <c r="AX180" s="13" t="s">
        <v>80</v>
      </c>
      <c r="AY180" s="174" t="s">
        <v>164</v>
      </c>
    </row>
    <row r="181" spans="1:65" s="13" customFormat="1">
      <c r="B181" s="173"/>
      <c r="D181" s="164" t="s">
        <v>243</v>
      </c>
      <c r="E181" s="174" t="s">
        <v>235</v>
      </c>
      <c r="F181" s="175" t="s">
        <v>395</v>
      </c>
      <c r="H181" s="176">
        <v>1.0289999999999999</v>
      </c>
      <c r="L181" s="173"/>
      <c r="M181" s="177"/>
      <c r="N181" s="178"/>
      <c r="O181" s="178"/>
      <c r="P181" s="178"/>
      <c r="Q181" s="178"/>
      <c r="R181" s="178"/>
      <c r="S181" s="178"/>
      <c r="T181" s="178"/>
      <c r="U181" s="179"/>
      <c r="AT181" s="174" t="s">
        <v>243</v>
      </c>
      <c r="AU181" s="174" t="s">
        <v>87</v>
      </c>
      <c r="AV181" s="13" t="s">
        <v>89</v>
      </c>
      <c r="AW181" s="13" t="s">
        <v>34</v>
      </c>
      <c r="AX181" s="13" t="s">
        <v>87</v>
      </c>
      <c r="AY181" s="174" t="s">
        <v>164</v>
      </c>
    </row>
    <row r="182" spans="1:65" s="2" customFormat="1" ht="24.2" customHeight="1">
      <c r="A182" s="31"/>
      <c r="B182" s="151"/>
      <c r="C182" s="180" t="s">
        <v>323</v>
      </c>
      <c r="D182" s="180" t="s">
        <v>240</v>
      </c>
      <c r="E182" s="181" t="s">
        <v>302</v>
      </c>
      <c r="F182" s="182" t="s">
        <v>303</v>
      </c>
      <c r="G182" s="183" t="s">
        <v>304</v>
      </c>
      <c r="H182" s="184">
        <v>0.307</v>
      </c>
      <c r="I182" s="185">
        <v>534</v>
      </c>
      <c r="J182" s="185">
        <f>ROUND(I182*H182,2)</f>
        <v>163.94</v>
      </c>
      <c r="K182" s="182" t="s">
        <v>1</v>
      </c>
      <c r="L182" s="186"/>
      <c r="M182" s="187" t="s">
        <v>1</v>
      </c>
      <c r="N182" s="188" t="s">
        <v>45</v>
      </c>
      <c r="O182" s="160">
        <v>0</v>
      </c>
      <c r="P182" s="160">
        <f>O182*H182</f>
        <v>0</v>
      </c>
      <c r="Q182" s="160">
        <v>1E-3</v>
      </c>
      <c r="R182" s="160">
        <f>Q182*H182</f>
        <v>3.0699999999999998E-4</v>
      </c>
      <c r="S182" s="160">
        <v>0</v>
      </c>
      <c r="T182" s="160">
        <f>S182*H182</f>
        <v>0</v>
      </c>
      <c r="U182" s="161" t="s">
        <v>1</v>
      </c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62" t="s">
        <v>250</v>
      </c>
      <c r="AT182" s="162" t="s">
        <v>240</v>
      </c>
      <c r="AU182" s="162" t="s">
        <v>87</v>
      </c>
      <c r="AY182" s="17" t="s">
        <v>164</v>
      </c>
      <c r="BE182" s="163">
        <f>IF(N182="základní",J182,0)</f>
        <v>163.94</v>
      </c>
      <c r="BF182" s="163">
        <f>IF(N182="snížená",J182,0)</f>
        <v>0</v>
      </c>
      <c r="BG182" s="163">
        <f>IF(N182="zákl. přenesená",J182,0)</f>
        <v>0</v>
      </c>
      <c r="BH182" s="163">
        <f>IF(N182="sníž. přenesená",J182,0)</f>
        <v>0</v>
      </c>
      <c r="BI182" s="163">
        <f>IF(N182="nulová",J182,0)</f>
        <v>0</v>
      </c>
      <c r="BJ182" s="17" t="s">
        <v>87</v>
      </c>
      <c r="BK182" s="163">
        <f>ROUND(I182*H182,2)</f>
        <v>163.94</v>
      </c>
      <c r="BL182" s="17" t="s">
        <v>172</v>
      </c>
      <c r="BM182" s="162" t="s">
        <v>396</v>
      </c>
    </row>
    <row r="183" spans="1:65" s="2" customFormat="1">
      <c r="A183" s="31"/>
      <c r="B183" s="32"/>
      <c r="C183" s="31"/>
      <c r="D183" s="164" t="s">
        <v>174</v>
      </c>
      <c r="E183" s="31"/>
      <c r="F183" s="165" t="s">
        <v>303</v>
      </c>
      <c r="G183" s="31"/>
      <c r="H183" s="31"/>
      <c r="I183" s="31"/>
      <c r="J183" s="31"/>
      <c r="K183" s="31"/>
      <c r="L183" s="32"/>
      <c r="M183" s="166"/>
      <c r="N183" s="167"/>
      <c r="O183" s="57"/>
      <c r="P183" s="57"/>
      <c r="Q183" s="57"/>
      <c r="R183" s="57"/>
      <c r="S183" s="57"/>
      <c r="T183" s="57"/>
      <c r="U183" s="58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T183" s="17" t="s">
        <v>174</v>
      </c>
      <c r="AU183" s="17" t="s">
        <v>87</v>
      </c>
    </row>
    <row r="184" spans="1:65" s="2" customFormat="1" ht="24.2" customHeight="1">
      <c r="A184" s="31"/>
      <c r="B184" s="151"/>
      <c r="C184" s="152" t="s">
        <v>331</v>
      </c>
      <c r="D184" s="152" t="s">
        <v>168</v>
      </c>
      <c r="E184" s="153" t="s">
        <v>307</v>
      </c>
      <c r="F184" s="154" t="s">
        <v>308</v>
      </c>
      <c r="G184" s="155" t="s">
        <v>268</v>
      </c>
      <c r="H184" s="156">
        <v>0.88900000000000001</v>
      </c>
      <c r="I184" s="157">
        <v>96.1</v>
      </c>
      <c r="J184" s="157">
        <f>ROUND(I184*H184,2)</f>
        <v>85.43</v>
      </c>
      <c r="K184" s="154" t="s">
        <v>1</v>
      </c>
      <c r="L184" s="32"/>
      <c r="M184" s="158" t="s">
        <v>1</v>
      </c>
      <c r="N184" s="159" t="s">
        <v>45</v>
      </c>
      <c r="O184" s="160">
        <v>0</v>
      </c>
      <c r="P184" s="160">
        <f>O184*H184</f>
        <v>0</v>
      </c>
      <c r="Q184" s="160">
        <v>0</v>
      </c>
      <c r="R184" s="160">
        <f>Q184*H184</f>
        <v>0</v>
      </c>
      <c r="S184" s="160">
        <v>0</v>
      </c>
      <c r="T184" s="160">
        <f>S184*H184</f>
        <v>0</v>
      </c>
      <c r="U184" s="161" t="s">
        <v>1</v>
      </c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62" t="s">
        <v>172</v>
      </c>
      <c r="AT184" s="162" t="s">
        <v>168</v>
      </c>
      <c r="AU184" s="162" t="s">
        <v>87</v>
      </c>
      <c r="AY184" s="17" t="s">
        <v>164</v>
      </c>
      <c r="BE184" s="163">
        <f>IF(N184="základní",J184,0)</f>
        <v>85.43</v>
      </c>
      <c r="BF184" s="163">
        <f>IF(N184="snížená",J184,0)</f>
        <v>0</v>
      </c>
      <c r="BG184" s="163">
        <f>IF(N184="zákl. přenesená",J184,0)</f>
        <v>0</v>
      </c>
      <c r="BH184" s="163">
        <f>IF(N184="sníž. přenesená",J184,0)</f>
        <v>0</v>
      </c>
      <c r="BI184" s="163">
        <f>IF(N184="nulová",J184,0)</f>
        <v>0</v>
      </c>
      <c r="BJ184" s="17" t="s">
        <v>87</v>
      </c>
      <c r="BK184" s="163">
        <f>ROUND(I184*H184,2)</f>
        <v>85.43</v>
      </c>
      <c r="BL184" s="17" t="s">
        <v>172</v>
      </c>
      <c r="BM184" s="162" t="s">
        <v>397</v>
      </c>
    </row>
    <row r="185" spans="1:65" s="2" customFormat="1" ht="19.5">
      <c r="A185" s="31"/>
      <c r="B185" s="32"/>
      <c r="C185" s="31"/>
      <c r="D185" s="164" t="s">
        <v>174</v>
      </c>
      <c r="E185" s="31"/>
      <c r="F185" s="165" t="s">
        <v>310</v>
      </c>
      <c r="G185" s="31"/>
      <c r="H185" s="31"/>
      <c r="I185" s="31"/>
      <c r="J185" s="31"/>
      <c r="K185" s="31"/>
      <c r="L185" s="32"/>
      <c r="M185" s="166"/>
      <c r="N185" s="167"/>
      <c r="O185" s="57"/>
      <c r="P185" s="57"/>
      <c r="Q185" s="57"/>
      <c r="R185" s="57"/>
      <c r="S185" s="57"/>
      <c r="T185" s="57"/>
      <c r="U185" s="58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T185" s="17" t="s">
        <v>174</v>
      </c>
      <c r="AU185" s="17" t="s">
        <v>87</v>
      </c>
    </row>
    <row r="186" spans="1:65" s="13" customFormat="1">
      <c r="B186" s="173"/>
      <c r="D186" s="164" t="s">
        <v>243</v>
      </c>
      <c r="E186" s="174" t="s">
        <v>398</v>
      </c>
      <c r="F186" s="175" t="s">
        <v>384</v>
      </c>
      <c r="H186" s="176">
        <v>0.34599999999999997</v>
      </c>
      <c r="L186" s="173"/>
      <c r="M186" s="177"/>
      <c r="N186" s="178"/>
      <c r="O186" s="178"/>
      <c r="P186" s="178"/>
      <c r="Q186" s="178"/>
      <c r="R186" s="178"/>
      <c r="S186" s="178"/>
      <c r="T186" s="178"/>
      <c r="U186" s="179"/>
      <c r="AT186" s="174" t="s">
        <v>243</v>
      </c>
      <c r="AU186" s="174" t="s">
        <v>87</v>
      </c>
      <c r="AV186" s="13" t="s">
        <v>89</v>
      </c>
      <c r="AW186" s="13" t="s">
        <v>34</v>
      </c>
      <c r="AX186" s="13" t="s">
        <v>80</v>
      </c>
      <c r="AY186" s="174" t="s">
        <v>164</v>
      </c>
    </row>
    <row r="187" spans="1:65" s="13" customFormat="1">
      <c r="B187" s="173"/>
      <c r="D187" s="164" t="s">
        <v>243</v>
      </c>
      <c r="E187" s="174" t="s">
        <v>342</v>
      </c>
      <c r="F187" s="175" t="s">
        <v>385</v>
      </c>
      <c r="H187" s="176">
        <v>0.123</v>
      </c>
      <c r="L187" s="173"/>
      <c r="M187" s="177"/>
      <c r="N187" s="178"/>
      <c r="O187" s="178"/>
      <c r="P187" s="178"/>
      <c r="Q187" s="178"/>
      <c r="R187" s="178"/>
      <c r="S187" s="178"/>
      <c r="T187" s="178"/>
      <c r="U187" s="179"/>
      <c r="AT187" s="174" t="s">
        <v>243</v>
      </c>
      <c r="AU187" s="174" t="s">
        <v>87</v>
      </c>
      <c r="AV187" s="13" t="s">
        <v>89</v>
      </c>
      <c r="AW187" s="13" t="s">
        <v>34</v>
      </c>
      <c r="AX187" s="13" t="s">
        <v>80</v>
      </c>
      <c r="AY187" s="174" t="s">
        <v>164</v>
      </c>
    </row>
    <row r="188" spans="1:65" s="13" customFormat="1">
      <c r="B188" s="173"/>
      <c r="D188" s="164" t="s">
        <v>243</v>
      </c>
      <c r="E188" s="174" t="s">
        <v>343</v>
      </c>
      <c r="F188" s="175" t="s">
        <v>399</v>
      </c>
      <c r="H188" s="176">
        <v>0.42</v>
      </c>
      <c r="L188" s="173"/>
      <c r="M188" s="177"/>
      <c r="N188" s="178"/>
      <c r="O188" s="178"/>
      <c r="P188" s="178"/>
      <c r="Q188" s="178"/>
      <c r="R188" s="178"/>
      <c r="S188" s="178"/>
      <c r="T188" s="178"/>
      <c r="U188" s="179"/>
      <c r="AT188" s="174" t="s">
        <v>243</v>
      </c>
      <c r="AU188" s="174" t="s">
        <v>87</v>
      </c>
      <c r="AV188" s="13" t="s">
        <v>89</v>
      </c>
      <c r="AW188" s="13" t="s">
        <v>34</v>
      </c>
      <c r="AX188" s="13" t="s">
        <v>80</v>
      </c>
      <c r="AY188" s="174" t="s">
        <v>164</v>
      </c>
    </row>
    <row r="189" spans="1:65" s="13" customFormat="1">
      <c r="B189" s="173"/>
      <c r="D189" s="164" t="s">
        <v>243</v>
      </c>
      <c r="E189" s="174" t="s">
        <v>400</v>
      </c>
      <c r="F189" s="175" t="s">
        <v>401</v>
      </c>
      <c r="H189" s="176">
        <v>0.88900000000000001</v>
      </c>
      <c r="L189" s="173"/>
      <c r="M189" s="177"/>
      <c r="N189" s="178"/>
      <c r="O189" s="178"/>
      <c r="P189" s="178"/>
      <c r="Q189" s="178"/>
      <c r="R189" s="178"/>
      <c r="S189" s="178"/>
      <c r="T189" s="178"/>
      <c r="U189" s="179"/>
      <c r="AT189" s="174" t="s">
        <v>243</v>
      </c>
      <c r="AU189" s="174" t="s">
        <v>87</v>
      </c>
      <c r="AV189" s="13" t="s">
        <v>89</v>
      </c>
      <c r="AW189" s="13" t="s">
        <v>34</v>
      </c>
      <c r="AX189" s="13" t="s">
        <v>87</v>
      </c>
      <c r="AY189" s="174" t="s">
        <v>164</v>
      </c>
    </row>
    <row r="190" spans="1:65" s="2" customFormat="1" ht="24.2" customHeight="1">
      <c r="A190" s="31"/>
      <c r="B190" s="151"/>
      <c r="C190" s="180" t="s">
        <v>402</v>
      </c>
      <c r="D190" s="180" t="s">
        <v>240</v>
      </c>
      <c r="E190" s="181" t="s">
        <v>316</v>
      </c>
      <c r="F190" s="182" t="s">
        <v>317</v>
      </c>
      <c r="G190" s="183" t="s">
        <v>304</v>
      </c>
      <c r="H190" s="184">
        <v>0.26500000000000001</v>
      </c>
      <c r="I190" s="185">
        <v>289</v>
      </c>
      <c r="J190" s="185">
        <f>ROUND(I190*H190,2)</f>
        <v>76.59</v>
      </c>
      <c r="K190" s="182" t="s">
        <v>1</v>
      </c>
      <c r="L190" s="186"/>
      <c r="M190" s="187" t="s">
        <v>1</v>
      </c>
      <c r="N190" s="188" t="s">
        <v>45</v>
      </c>
      <c r="O190" s="160">
        <v>0</v>
      </c>
      <c r="P190" s="160">
        <f>O190*H190</f>
        <v>0</v>
      </c>
      <c r="Q190" s="160">
        <v>1E-3</v>
      </c>
      <c r="R190" s="160">
        <f>Q190*H190</f>
        <v>2.6500000000000004E-4</v>
      </c>
      <c r="S190" s="160">
        <v>0</v>
      </c>
      <c r="T190" s="160">
        <f>S190*H190</f>
        <v>0</v>
      </c>
      <c r="U190" s="161" t="s">
        <v>1</v>
      </c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62" t="s">
        <v>250</v>
      </c>
      <c r="AT190" s="162" t="s">
        <v>240</v>
      </c>
      <c r="AU190" s="162" t="s">
        <v>87</v>
      </c>
      <c r="AY190" s="17" t="s">
        <v>164</v>
      </c>
      <c r="BE190" s="163">
        <f>IF(N190="základní",J190,0)</f>
        <v>76.59</v>
      </c>
      <c r="BF190" s="163">
        <f>IF(N190="snížená",J190,0)</f>
        <v>0</v>
      </c>
      <c r="BG190" s="163">
        <f>IF(N190="zákl. přenesená",J190,0)</f>
        <v>0</v>
      </c>
      <c r="BH190" s="163">
        <f>IF(N190="sníž. přenesená",J190,0)</f>
        <v>0</v>
      </c>
      <c r="BI190" s="163">
        <f>IF(N190="nulová",J190,0)</f>
        <v>0</v>
      </c>
      <c r="BJ190" s="17" t="s">
        <v>87</v>
      </c>
      <c r="BK190" s="163">
        <f>ROUND(I190*H190,2)</f>
        <v>76.59</v>
      </c>
      <c r="BL190" s="17" t="s">
        <v>172</v>
      </c>
      <c r="BM190" s="162" t="s">
        <v>403</v>
      </c>
    </row>
    <row r="191" spans="1:65" s="2" customFormat="1" ht="19.5">
      <c r="A191" s="31"/>
      <c r="B191" s="32"/>
      <c r="C191" s="31"/>
      <c r="D191" s="164" t="s">
        <v>174</v>
      </c>
      <c r="E191" s="31"/>
      <c r="F191" s="165" t="s">
        <v>317</v>
      </c>
      <c r="G191" s="31"/>
      <c r="H191" s="31"/>
      <c r="I191" s="31"/>
      <c r="J191" s="31"/>
      <c r="K191" s="31"/>
      <c r="L191" s="32"/>
      <c r="M191" s="166"/>
      <c r="N191" s="167"/>
      <c r="O191" s="57"/>
      <c r="P191" s="57"/>
      <c r="Q191" s="57"/>
      <c r="R191" s="57"/>
      <c r="S191" s="57"/>
      <c r="T191" s="57"/>
      <c r="U191" s="58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T191" s="17" t="s">
        <v>174</v>
      </c>
      <c r="AU191" s="17" t="s">
        <v>87</v>
      </c>
    </row>
    <row r="192" spans="1:65" s="13" customFormat="1">
      <c r="B192" s="173"/>
      <c r="D192" s="164" t="s">
        <v>243</v>
      </c>
      <c r="E192" s="174" t="s">
        <v>404</v>
      </c>
      <c r="F192" s="175" t="s">
        <v>405</v>
      </c>
      <c r="H192" s="176">
        <v>0.26500000000000001</v>
      </c>
      <c r="L192" s="173"/>
      <c r="M192" s="177"/>
      <c r="N192" s="178"/>
      <c r="O192" s="178"/>
      <c r="P192" s="178"/>
      <c r="Q192" s="178"/>
      <c r="R192" s="178"/>
      <c r="S192" s="178"/>
      <c r="T192" s="178"/>
      <c r="U192" s="179"/>
      <c r="AT192" s="174" t="s">
        <v>243</v>
      </c>
      <c r="AU192" s="174" t="s">
        <v>87</v>
      </c>
      <c r="AV192" s="13" t="s">
        <v>89</v>
      </c>
      <c r="AW192" s="13" t="s">
        <v>34</v>
      </c>
      <c r="AX192" s="13" t="s">
        <v>80</v>
      </c>
      <c r="AY192" s="174" t="s">
        <v>164</v>
      </c>
    </row>
    <row r="193" spans="1:65" s="13" customFormat="1">
      <c r="B193" s="173"/>
      <c r="D193" s="164" t="s">
        <v>243</v>
      </c>
      <c r="E193" s="174" t="s">
        <v>406</v>
      </c>
      <c r="F193" s="175" t="s">
        <v>407</v>
      </c>
      <c r="H193" s="176">
        <v>0.26500000000000001</v>
      </c>
      <c r="L193" s="173"/>
      <c r="M193" s="177"/>
      <c r="N193" s="178"/>
      <c r="O193" s="178"/>
      <c r="P193" s="178"/>
      <c r="Q193" s="178"/>
      <c r="R193" s="178"/>
      <c r="S193" s="178"/>
      <c r="T193" s="178"/>
      <c r="U193" s="179"/>
      <c r="AT193" s="174" t="s">
        <v>243</v>
      </c>
      <c r="AU193" s="174" t="s">
        <v>87</v>
      </c>
      <c r="AV193" s="13" t="s">
        <v>89</v>
      </c>
      <c r="AW193" s="13" t="s">
        <v>34</v>
      </c>
      <c r="AX193" s="13" t="s">
        <v>87</v>
      </c>
      <c r="AY193" s="174" t="s">
        <v>164</v>
      </c>
    </row>
    <row r="194" spans="1:65" s="2" customFormat="1" ht="24.2" customHeight="1">
      <c r="A194" s="31"/>
      <c r="B194" s="151"/>
      <c r="C194" s="152" t="s">
        <v>8</v>
      </c>
      <c r="D194" s="152" t="s">
        <v>168</v>
      </c>
      <c r="E194" s="153" t="s">
        <v>324</v>
      </c>
      <c r="F194" s="154" t="s">
        <v>325</v>
      </c>
      <c r="G194" s="155" t="s">
        <v>268</v>
      </c>
      <c r="H194" s="156">
        <v>0.88900000000000001</v>
      </c>
      <c r="I194" s="157">
        <v>127</v>
      </c>
      <c r="J194" s="157">
        <f>ROUND(I194*H194,2)</f>
        <v>112.9</v>
      </c>
      <c r="K194" s="154" t="s">
        <v>1</v>
      </c>
      <c r="L194" s="32"/>
      <c r="M194" s="158" t="s">
        <v>1</v>
      </c>
      <c r="N194" s="159" t="s">
        <v>45</v>
      </c>
      <c r="O194" s="160">
        <v>0</v>
      </c>
      <c r="P194" s="160">
        <f>O194*H194</f>
        <v>0</v>
      </c>
      <c r="Q194" s="160">
        <v>1.2E-4</v>
      </c>
      <c r="R194" s="160">
        <f>Q194*H194</f>
        <v>1.0668E-4</v>
      </c>
      <c r="S194" s="160">
        <v>0</v>
      </c>
      <c r="T194" s="160">
        <f>S194*H194</f>
        <v>0</v>
      </c>
      <c r="U194" s="161" t="s">
        <v>1</v>
      </c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62" t="s">
        <v>172</v>
      </c>
      <c r="AT194" s="162" t="s">
        <v>168</v>
      </c>
      <c r="AU194" s="162" t="s">
        <v>87</v>
      </c>
      <c r="AY194" s="17" t="s">
        <v>164</v>
      </c>
      <c r="BE194" s="163">
        <f>IF(N194="základní",J194,0)</f>
        <v>112.9</v>
      </c>
      <c r="BF194" s="163">
        <f>IF(N194="snížená",J194,0)</f>
        <v>0</v>
      </c>
      <c r="BG194" s="163">
        <f>IF(N194="zákl. přenesená",J194,0)</f>
        <v>0</v>
      </c>
      <c r="BH194" s="163">
        <f>IF(N194="sníž. přenesená",J194,0)</f>
        <v>0</v>
      </c>
      <c r="BI194" s="163">
        <f>IF(N194="nulová",J194,0)</f>
        <v>0</v>
      </c>
      <c r="BJ194" s="17" t="s">
        <v>87</v>
      </c>
      <c r="BK194" s="163">
        <f>ROUND(I194*H194,2)</f>
        <v>112.9</v>
      </c>
      <c r="BL194" s="17" t="s">
        <v>172</v>
      </c>
      <c r="BM194" s="162" t="s">
        <v>408</v>
      </c>
    </row>
    <row r="195" spans="1:65" s="2" customFormat="1" ht="19.5">
      <c r="A195" s="31"/>
      <c r="B195" s="32"/>
      <c r="C195" s="31"/>
      <c r="D195" s="164" t="s">
        <v>174</v>
      </c>
      <c r="E195" s="31"/>
      <c r="F195" s="165" t="s">
        <v>327</v>
      </c>
      <c r="G195" s="31"/>
      <c r="H195" s="31"/>
      <c r="I195" s="31"/>
      <c r="J195" s="31"/>
      <c r="K195" s="31"/>
      <c r="L195" s="32"/>
      <c r="M195" s="166"/>
      <c r="N195" s="167"/>
      <c r="O195" s="57"/>
      <c r="P195" s="57"/>
      <c r="Q195" s="57"/>
      <c r="R195" s="57"/>
      <c r="S195" s="57"/>
      <c r="T195" s="57"/>
      <c r="U195" s="58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T195" s="17" t="s">
        <v>174</v>
      </c>
      <c r="AU195" s="17" t="s">
        <v>87</v>
      </c>
    </row>
    <row r="196" spans="1:65" s="13" customFormat="1">
      <c r="B196" s="173"/>
      <c r="D196" s="164" t="s">
        <v>243</v>
      </c>
      <c r="E196" s="174" t="s">
        <v>409</v>
      </c>
      <c r="F196" s="175" t="s">
        <v>384</v>
      </c>
      <c r="H196" s="176">
        <v>0.34599999999999997</v>
      </c>
      <c r="L196" s="173"/>
      <c r="M196" s="177"/>
      <c r="N196" s="178"/>
      <c r="O196" s="178"/>
      <c r="P196" s="178"/>
      <c r="Q196" s="178"/>
      <c r="R196" s="178"/>
      <c r="S196" s="178"/>
      <c r="T196" s="178"/>
      <c r="U196" s="179"/>
      <c r="AT196" s="174" t="s">
        <v>243</v>
      </c>
      <c r="AU196" s="174" t="s">
        <v>87</v>
      </c>
      <c r="AV196" s="13" t="s">
        <v>89</v>
      </c>
      <c r="AW196" s="13" t="s">
        <v>34</v>
      </c>
      <c r="AX196" s="13" t="s">
        <v>80</v>
      </c>
      <c r="AY196" s="174" t="s">
        <v>164</v>
      </c>
    </row>
    <row r="197" spans="1:65" s="13" customFormat="1">
      <c r="B197" s="173"/>
      <c r="D197" s="164" t="s">
        <v>243</v>
      </c>
      <c r="E197" s="174" t="s">
        <v>345</v>
      </c>
      <c r="F197" s="175" t="s">
        <v>385</v>
      </c>
      <c r="H197" s="176">
        <v>0.123</v>
      </c>
      <c r="L197" s="173"/>
      <c r="M197" s="177"/>
      <c r="N197" s="178"/>
      <c r="O197" s="178"/>
      <c r="P197" s="178"/>
      <c r="Q197" s="178"/>
      <c r="R197" s="178"/>
      <c r="S197" s="178"/>
      <c r="T197" s="178"/>
      <c r="U197" s="179"/>
      <c r="AT197" s="174" t="s">
        <v>243</v>
      </c>
      <c r="AU197" s="174" t="s">
        <v>87</v>
      </c>
      <c r="AV197" s="13" t="s">
        <v>89</v>
      </c>
      <c r="AW197" s="13" t="s">
        <v>34</v>
      </c>
      <c r="AX197" s="13" t="s">
        <v>80</v>
      </c>
      <c r="AY197" s="174" t="s">
        <v>164</v>
      </c>
    </row>
    <row r="198" spans="1:65" s="13" customFormat="1">
      <c r="B198" s="173"/>
      <c r="D198" s="164" t="s">
        <v>243</v>
      </c>
      <c r="E198" s="174" t="s">
        <v>347</v>
      </c>
      <c r="F198" s="175" t="s">
        <v>399</v>
      </c>
      <c r="H198" s="176">
        <v>0.42</v>
      </c>
      <c r="L198" s="173"/>
      <c r="M198" s="177"/>
      <c r="N198" s="178"/>
      <c r="O198" s="178"/>
      <c r="P198" s="178"/>
      <c r="Q198" s="178"/>
      <c r="R198" s="178"/>
      <c r="S198" s="178"/>
      <c r="T198" s="178"/>
      <c r="U198" s="179"/>
      <c r="AT198" s="174" t="s">
        <v>243</v>
      </c>
      <c r="AU198" s="174" t="s">
        <v>87</v>
      </c>
      <c r="AV198" s="13" t="s">
        <v>89</v>
      </c>
      <c r="AW198" s="13" t="s">
        <v>34</v>
      </c>
      <c r="AX198" s="13" t="s">
        <v>80</v>
      </c>
      <c r="AY198" s="174" t="s">
        <v>164</v>
      </c>
    </row>
    <row r="199" spans="1:65" s="13" customFormat="1">
      <c r="B199" s="173"/>
      <c r="D199" s="164" t="s">
        <v>243</v>
      </c>
      <c r="E199" s="174" t="s">
        <v>410</v>
      </c>
      <c r="F199" s="175" t="s">
        <v>411</v>
      </c>
      <c r="H199" s="176">
        <v>0.88900000000000001</v>
      </c>
      <c r="L199" s="173"/>
      <c r="M199" s="177"/>
      <c r="N199" s="178"/>
      <c r="O199" s="178"/>
      <c r="P199" s="178"/>
      <c r="Q199" s="178"/>
      <c r="R199" s="178"/>
      <c r="S199" s="178"/>
      <c r="T199" s="178"/>
      <c r="U199" s="179"/>
      <c r="AT199" s="174" t="s">
        <v>243</v>
      </c>
      <c r="AU199" s="174" t="s">
        <v>87</v>
      </c>
      <c r="AV199" s="13" t="s">
        <v>89</v>
      </c>
      <c r="AW199" s="13" t="s">
        <v>34</v>
      </c>
      <c r="AX199" s="13" t="s">
        <v>87</v>
      </c>
      <c r="AY199" s="174" t="s">
        <v>164</v>
      </c>
    </row>
    <row r="200" spans="1:65" s="2" customFormat="1" ht="24.2" customHeight="1">
      <c r="A200" s="31"/>
      <c r="B200" s="151"/>
      <c r="C200" s="180" t="s">
        <v>181</v>
      </c>
      <c r="D200" s="180" t="s">
        <v>240</v>
      </c>
      <c r="E200" s="181" t="s">
        <v>332</v>
      </c>
      <c r="F200" s="182" t="s">
        <v>317</v>
      </c>
      <c r="G200" s="183" t="s">
        <v>304</v>
      </c>
      <c r="H200" s="184">
        <v>0.26500000000000001</v>
      </c>
      <c r="I200" s="185">
        <v>289</v>
      </c>
      <c r="J200" s="185">
        <f>ROUND(I200*H200,2)</f>
        <v>76.59</v>
      </c>
      <c r="K200" s="182" t="s">
        <v>1</v>
      </c>
      <c r="L200" s="186"/>
      <c r="M200" s="187" t="s">
        <v>1</v>
      </c>
      <c r="N200" s="188" t="s">
        <v>45</v>
      </c>
      <c r="O200" s="160">
        <v>0</v>
      </c>
      <c r="P200" s="160">
        <f>O200*H200</f>
        <v>0</v>
      </c>
      <c r="Q200" s="160">
        <v>1E-3</v>
      </c>
      <c r="R200" s="160">
        <f>Q200*H200</f>
        <v>2.6500000000000004E-4</v>
      </c>
      <c r="S200" s="160">
        <v>0</v>
      </c>
      <c r="T200" s="160">
        <f>S200*H200</f>
        <v>0</v>
      </c>
      <c r="U200" s="161" t="s">
        <v>1</v>
      </c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62" t="s">
        <v>250</v>
      </c>
      <c r="AT200" s="162" t="s">
        <v>240</v>
      </c>
      <c r="AU200" s="162" t="s">
        <v>87</v>
      </c>
      <c r="AY200" s="17" t="s">
        <v>164</v>
      </c>
      <c r="BE200" s="163">
        <f>IF(N200="základní",J200,0)</f>
        <v>76.59</v>
      </c>
      <c r="BF200" s="163">
        <f>IF(N200="snížená",J200,0)</f>
        <v>0</v>
      </c>
      <c r="BG200" s="163">
        <f>IF(N200="zákl. přenesená",J200,0)</f>
        <v>0</v>
      </c>
      <c r="BH200" s="163">
        <f>IF(N200="sníž. přenesená",J200,0)</f>
        <v>0</v>
      </c>
      <c r="BI200" s="163">
        <f>IF(N200="nulová",J200,0)</f>
        <v>0</v>
      </c>
      <c r="BJ200" s="17" t="s">
        <v>87</v>
      </c>
      <c r="BK200" s="163">
        <f>ROUND(I200*H200,2)</f>
        <v>76.59</v>
      </c>
      <c r="BL200" s="17" t="s">
        <v>172</v>
      </c>
      <c r="BM200" s="162" t="s">
        <v>412</v>
      </c>
    </row>
    <row r="201" spans="1:65" s="2" customFormat="1" ht="19.5">
      <c r="A201" s="31"/>
      <c r="B201" s="32"/>
      <c r="C201" s="31"/>
      <c r="D201" s="164" t="s">
        <v>174</v>
      </c>
      <c r="E201" s="31"/>
      <c r="F201" s="165" t="s">
        <v>317</v>
      </c>
      <c r="G201" s="31"/>
      <c r="H201" s="31"/>
      <c r="I201" s="31"/>
      <c r="J201" s="31"/>
      <c r="K201" s="31"/>
      <c r="L201" s="32"/>
      <c r="M201" s="166"/>
      <c r="N201" s="167"/>
      <c r="O201" s="57"/>
      <c r="P201" s="57"/>
      <c r="Q201" s="57"/>
      <c r="R201" s="57"/>
      <c r="S201" s="57"/>
      <c r="T201" s="57"/>
      <c r="U201" s="58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T201" s="17" t="s">
        <v>174</v>
      </c>
      <c r="AU201" s="17" t="s">
        <v>87</v>
      </c>
    </row>
    <row r="202" spans="1:65" s="13" customFormat="1">
      <c r="B202" s="173"/>
      <c r="D202" s="164" t="s">
        <v>243</v>
      </c>
      <c r="E202" s="174" t="s">
        <v>413</v>
      </c>
      <c r="F202" s="175" t="s">
        <v>405</v>
      </c>
      <c r="H202" s="176">
        <v>0.26500000000000001</v>
      </c>
      <c r="L202" s="173"/>
      <c r="M202" s="177"/>
      <c r="N202" s="178"/>
      <c r="O202" s="178"/>
      <c r="P202" s="178"/>
      <c r="Q202" s="178"/>
      <c r="R202" s="178"/>
      <c r="S202" s="178"/>
      <c r="T202" s="178"/>
      <c r="U202" s="179"/>
      <c r="AT202" s="174" t="s">
        <v>243</v>
      </c>
      <c r="AU202" s="174" t="s">
        <v>87</v>
      </c>
      <c r="AV202" s="13" t="s">
        <v>89</v>
      </c>
      <c r="AW202" s="13" t="s">
        <v>34</v>
      </c>
      <c r="AX202" s="13" t="s">
        <v>80</v>
      </c>
      <c r="AY202" s="174" t="s">
        <v>164</v>
      </c>
    </row>
    <row r="203" spans="1:65" s="13" customFormat="1">
      <c r="B203" s="173"/>
      <c r="D203" s="164" t="s">
        <v>243</v>
      </c>
      <c r="E203" s="174" t="s">
        <v>414</v>
      </c>
      <c r="F203" s="175" t="s">
        <v>415</v>
      </c>
      <c r="H203" s="176">
        <v>0.26500000000000001</v>
      </c>
      <c r="L203" s="173"/>
      <c r="M203" s="177"/>
      <c r="N203" s="178"/>
      <c r="O203" s="178"/>
      <c r="P203" s="178"/>
      <c r="Q203" s="178"/>
      <c r="R203" s="178"/>
      <c r="S203" s="178"/>
      <c r="T203" s="178"/>
      <c r="U203" s="179"/>
      <c r="AT203" s="174" t="s">
        <v>243</v>
      </c>
      <c r="AU203" s="174" t="s">
        <v>87</v>
      </c>
      <c r="AV203" s="13" t="s">
        <v>89</v>
      </c>
      <c r="AW203" s="13" t="s">
        <v>34</v>
      </c>
      <c r="AX203" s="13" t="s">
        <v>87</v>
      </c>
      <c r="AY203" s="174" t="s">
        <v>164</v>
      </c>
    </row>
    <row r="204" spans="1:65" s="12" customFormat="1" ht="25.9" customHeight="1">
      <c r="B204" s="139"/>
      <c r="D204" s="140" t="s">
        <v>79</v>
      </c>
      <c r="E204" s="141" t="s">
        <v>301</v>
      </c>
      <c r="F204" s="141" t="s">
        <v>416</v>
      </c>
      <c r="J204" s="142">
        <f>BK204</f>
        <v>238</v>
      </c>
      <c r="L204" s="139"/>
      <c r="M204" s="143"/>
      <c r="N204" s="144"/>
      <c r="O204" s="144"/>
      <c r="P204" s="145">
        <f>SUM(P205:P208)</f>
        <v>0</v>
      </c>
      <c r="Q204" s="144"/>
      <c r="R204" s="145">
        <f>SUM(R205:R208)</f>
        <v>2.0000000000000002E-5</v>
      </c>
      <c r="S204" s="144"/>
      <c r="T204" s="145">
        <f>SUM(T205:T208)</f>
        <v>0</v>
      </c>
      <c r="U204" s="146"/>
      <c r="AR204" s="140" t="s">
        <v>172</v>
      </c>
      <c r="AT204" s="147" t="s">
        <v>79</v>
      </c>
      <c r="AU204" s="147" t="s">
        <v>80</v>
      </c>
      <c r="AY204" s="140" t="s">
        <v>164</v>
      </c>
      <c r="BK204" s="148">
        <f>SUM(BK205:BK208)</f>
        <v>238</v>
      </c>
    </row>
    <row r="205" spans="1:65" s="2" customFormat="1" ht="24.2" customHeight="1">
      <c r="A205" s="31"/>
      <c r="B205" s="151"/>
      <c r="C205" s="152" t="s">
        <v>417</v>
      </c>
      <c r="D205" s="152" t="s">
        <v>168</v>
      </c>
      <c r="E205" s="153" t="s">
        <v>418</v>
      </c>
      <c r="F205" s="154" t="s">
        <v>419</v>
      </c>
      <c r="G205" s="155" t="s">
        <v>240</v>
      </c>
      <c r="H205" s="156">
        <v>2</v>
      </c>
      <c r="I205" s="157">
        <v>119</v>
      </c>
      <c r="J205" s="157">
        <f>ROUND(I205*H205,2)</f>
        <v>238</v>
      </c>
      <c r="K205" s="154" t="s">
        <v>1</v>
      </c>
      <c r="L205" s="32"/>
      <c r="M205" s="158" t="s">
        <v>1</v>
      </c>
      <c r="N205" s="159" t="s">
        <v>45</v>
      </c>
      <c r="O205" s="160">
        <v>0</v>
      </c>
      <c r="P205" s="160">
        <f>O205*H205</f>
        <v>0</v>
      </c>
      <c r="Q205" s="160">
        <v>1.0000000000000001E-5</v>
      </c>
      <c r="R205" s="160">
        <f>Q205*H205</f>
        <v>2.0000000000000002E-5</v>
      </c>
      <c r="S205" s="160">
        <v>0</v>
      </c>
      <c r="T205" s="160">
        <f>S205*H205</f>
        <v>0</v>
      </c>
      <c r="U205" s="161" t="s">
        <v>1</v>
      </c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62" t="s">
        <v>172</v>
      </c>
      <c r="AT205" s="162" t="s">
        <v>168</v>
      </c>
      <c r="AU205" s="162" t="s">
        <v>87</v>
      </c>
      <c r="AY205" s="17" t="s">
        <v>164</v>
      </c>
      <c r="BE205" s="163">
        <f>IF(N205="základní",J205,0)</f>
        <v>238</v>
      </c>
      <c r="BF205" s="163">
        <f>IF(N205="snížená",J205,0)</f>
        <v>0</v>
      </c>
      <c r="BG205" s="163">
        <f>IF(N205="zákl. přenesená",J205,0)</f>
        <v>0</v>
      </c>
      <c r="BH205" s="163">
        <f>IF(N205="sníž. přenesená",J205,0)</f>
        <v>0</v>
      </c>
      <c r="BI205" s="163">
        <f>IF(N205="nulová",J205,0)</f>
        <v>0</v>
      </c>
      <c r="BJ205" s="17" t="s">
        <v>87</v>
      </c>
      <c r="BK205" s="163">
        <f>ROUND(I205*H205,2)</f>
        <v>238</v>
      </c>
      <c r="BL205" s="17" t="s">
        <v>172</v>
      </c>
      <c r="BM205" s="162" t="s">
        <v>420</v>
      </c>
    </row>
    <row r="206" spans="1:65" s="2" customFormat="1" ht="19.5">
      <c r="A206" s="31"/>
      <c r="B206" s="32"/>
      <c r="C206" s="31"/>
      <c r="D206" s="164" t="s">
        <v>174</v>
      </c>
      <c r="E206" s="31"/>
      <c r="F206" s="165" t="s">
        <v>421</v>
      </c>
      <c r="G206" s="31"/>
      <c r="H206" s="31"/>
      <c r="I206" s="31"/>
      <c r="J206" s="31"/>
      <c r="K206" s="31"/>
      <c r="L206" s="32"/>
      <c r="M206" s="166"/>
      <c r="N206" s="167"/>
      <c r="O206" s="57"/>
      <c r="P206" s="57"/>
      <c r="Q206" s="57"/>
      <c r="R206" s="57"/>
      <c r="S206" s="57"/>
      <c r="T206" s="57"/>
      <c r="U206" s="58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T206" s="17" t="s">
        <v>174</v>
      </c>
      <c r="AU206" s="17" t="s">
        <v>87</v>
      </c>
    </row>
    <row r="207" spans="1:65" s="13" customFormat="1">
      <c r="B207" s="173"/>
      <c r="D207" s="164" t="s">
        <v>243</v>
      </c>
      <c r="E207" s="174" t="s">
        <v>244</v>
      </c>
      <c r="F207" s="175" t="s">
        <v>422</v>
      </c>
      <c r="H207" s="176">
        <v>2</v>
      </c>
      <c r="L207" s="173"/>
      <c r="M207" s="177"/>
      <c r="N207" s="178"/>
      <c r="O207" s="178"/>
      <c r="P207" s="178"/>
      <c r="Q207" s="178"/>
      <c r="R207" s="178"/>
      <c r="S207" s="178"/>
      <c r="T207" s="178"/>
      <c r="U207" s="179"/>
      <c r="AT207" s="174" t="s">
        <v>243</v>
      </c>
      <c r="AU207" s="174" t="s">
        <v>87</v>
      </c>
      <c r="AV207" s="13" t="s">
        <v>89</v>
      </c>
      <c r="AW207" s="13" t="s">
        <v>34</v>
      </c>
      <c r="AX207" s="13" t="s">
        <v>80</v>
      </c>
      <c r="AY207" s="174" t="s">
        <v>164</v>
      </c>
    </row>
    <row r="208" spans="1:65" s="13" customFormat="1">
      <c r="B208" s="173"/>
      <c r="D208" s="164" t="s">
        <v>243</v>
      </c>
      <c r="E208" s="174" t="s">
        <v>246</v>
      </c>
      <c r="F208" s="175" t="s">
        <v>247</v>
      </c>
      <c r="H208" s="176">
        <v>2</v>
      </c>
      <c r="L208" s="173"/>
      <c r="M208" s="189"/>
      <c r="N208" s="190"/>
      <c r="O208" s="190"/>
      <c r="P208" s="190"/>
      <c r="Q208" s="190"/>
      <c r="R208" s="190"/>
      <c r="S208" s="190"/>
      <c r="T208" s="190"/>
      <c r="U208" s="191"/>
      <c r="AT208" s="174" t="s">
        <v>243</v>
      </c>
      <c r="AU208" s="174" t="s">
        <v>87</v>
      </c>
      <c r="AV208" s="13" t="s">
        <v>89</v>
      </c>
      <c r="AW208" s="13" t="s">
        <v>34</v>
      </c>
      <c r="AX208" s="13" t="s">
        <v>87</v>
      </c>
      <c r="AY208" s="174" t="s">
        <v>164</v>
      </c>
    </row>
    <row r="209" spans="1:31" s="2" customFormat="1" ht="6.95" customHeight="1">
      <c r="A209" s="31"/>
      <c r="B209" s="46"/>
      <c r="C209" s="47"/>
      <c r="D209" s="47"/>
      <c r="E209" s="47"/>
      <c r="F209" s="47"/>
      <c r="G209" s="47"/>
      <c r="H209" s="47"/>
      <c r="I209" s="47"/>
      <c r="J209" s="47"/>
      <c r="K209" s="47"/>
      <c r="L209" s="32"/>
      <c r="M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</row>
  </sheetData>
  <autoFilter ref="C130:K208"/>
  <mergeCells count="14">
    <mergeCell ref="E121:H121"/>
    <mergeCell ref="E119:H119"/>
    <mergeCell ref="E123:H123"/>
    <mergeCell ref="L2:V2"/>
    <mergeCell ref="E85:H85"/>
    <mergeCell ref="E89:H89"/>
    <mergeCell ref="E87:H87"/>
    <mergeCell ref="E91:H91"/>
    <mergeCell ref="E117:H117"/>
    <mergeCell ref="E7:H7"/>
    <mergeCell ref="E11:H11"/>
    <mergeCell ref="E9:H9"/>
    <mergeCell ref="E13:H13"/>
    <mergeCell ref="E31:H31"/>
  </mergeCells>
  <printOptions horizontalCentered="1"/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rowBreaks count="1" manualBreakCount="1">
    <brk id="175" min="2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M208"/>
  <sheetViews>
    <sheetView showGridLines="0" zoomScaleSheetLayoutView="55" workbookViewId="0">
      <selection activeCell="K1" sqref="K1:K104857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56">
      <c r="A1" s="101"/>
    </row>
    <row r="2" spans="1:56" s="1" customFormat="1" ht="36.950000000000003" customHeight="1">
      <c r="L2" s="357" t="s">
        <v>5</v>
      </c>
      <c r="M2" s="343"/>
      <c r="N2" s="343"/>
      <c r="O2" s="343"/>
      <c r="P2" s="343"/>
      <c r="Q2" s="343"/>
      <c r="R2" s="343"/>
      <c r="S2" s="343"/>
      <c r="T2" s="343"/>
      <c r="U2" s="343"/>
      <c r="V2" s="343"/>
      <c r="AT2" s="17" t="s">
        <v>106</v>
      </c>
      <c r="AZ2" s="172" t="s">
        <v>423</v>
      </c>
      <c r="BA2" s="172" t="s">
        <v>337</v>
      </c>
      <c r="BB2" s="172" t="s">
        <v>1</v>
      </c>
      <c r="BC2" s="172" t="s">
        <v>424</v>
      </c>
      <c r="BD2" s="172" t="s">
        <v>89</v>
      </c>
    </row>
    <row r="3" spans="1:5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  <c r="AZ3" s="172" t="s">
        <v>425</v>
      </c>
      <c r="BA3" s="172" t="s">
        <v>339</v>
      </c>
      <c r="BB3" s="172" t="s">
        <v>1</v>
      </c>
      <c r="BC3" s="172" t="s">
        <v>426</v>
      </c>
      <c r="BD3" s="172" t="s">
        <v>89</v>
      </c>
    </row>
    <row r="4" spans="1:56" s="1" customFormat="1" ht="24.95" customHeight="1">
      <c r="B4" s="20"/>
      <c r="D4" s="21" t="s">
        <v>132</v>
      </c>
      <c r="L4" s="20"/>
      <c r="M4" s="102" t="s">
        <v>10</v>
      </c>
      <c r="AT4" s="17" t="s">
        <v>3</v>
      </c>
      <c r="AZ4" s="172" t="s">
        <v>427</v>
      </c>
      <c r="BA4" s="172" t="s">
        <v>229</v>
      </c>
      <c r="BB4" s="172" t="s">
        <v>1</v>
      </c>
      <c r="BC4" s="172" t="s">
        <v>424</v>
      </c>
      <c r="BD4" s="172" t="s">
        <v>89</v>
      </c>
    </row>
    <row r="5" spans="1:56" s="1" customFormat="1" ht="6.95" customHeight="1">
      <c r="B5" s="20"/>
      <c r="L5" s="20"/>
      <c r="AZ5" s="172" t="s">
        <v>428</v>
      </c>
      <c r="BA5" s="172" t="s">
        <v>230</v>
      </c>
      <c r="BB5" s="172" t="s">
        <v>1</v>
      </c>
      <c r="BC5" s="172" t="s">
        <v>426</v>
      </c>
      <c r="BD5" s="172" t="s">
        <v>89</v>
      </c>
    </row>
    <row r="6" spans="1:56" s="1" customFormat="1" ht="12" customHeight="1">
      <c r="B6" s="20"/>
      <c r="D6" s="26" t="s">
        <v>14</v>
      </c>
      <c r="L6" s="20"/>
      <c r="AZ6" s="172" t="s">
        <v>429</v>
      </c>
      <c r="BA6" s="172" t="s">
        <v>321</v>
      </c>
      <c r="BB6" s="172" t="s">
        <v>1</v>
      </c>
      <c r="BC6" s="172" t="s">
        <v>424</v>
      </c>
      <c r="BD6" s="172" t="s">
        <v>89</v>
      </c>
    </row>
    <row r="7" spans="1:56" s="1" customFormat="1" ht="16.5" customHeight="1">
      <c r="B7" s="20"/>
      <c r="E7" s="377" t="str">
        <f>'Rekapitulace stavby'!K6</f>
        <v>Integrované městské centrum TILIA -Zm.L. -dod.č.6</v>
      </c>
      <c r="F7" s="378"/>
      <c r="G7" s="378"/>
      <c r="H7" s="378"/>
      <c r="L7" s="20"/>
      <c r="AZ7" s="172" t="s">
        <v>430</v>
      </c>
      <c r="BA7" s="172" t="s">
        <v>341</v>
      </c>
      <c r="BB7" s="172" t="s">
        <v>1</v>
      </c>
      <c r="BC7" s="172" t="s">
        <v>426</v>
      </c>
      <c r="BD7" s="172" t="s">
        <v>89</v>
      </c>
    </row>
    <row r="8" spans="1:56" ht="12.75">
      <c r="B8" s="20"/>
      <c r="D8" s="26" t="s">
        <v>133</v>
      </c>
      <c r="L8" s="20"/>
      <c r="AZ8" s="172" t="s">
        <v>431</v>
      </c>
      <c r="BA8" s="172" t="s">
        <v>233</v>
      </c>
      <c r="BB8" s="172" t="s">
        <v>1</v>
      </c>
      <c r="BC8" s="172" t="s">
        <v>424</v>
      </c>
      <c r="BD8" s="172" t="s">
        <v>89</v>
      </c>
    </row>
    <row r="9" spans="1:56" s="1" customFormat="1" ht="16.5" customHeight="1">
      <c r="B9" s="20"/>
      <c r="E9" s="377" t="s">
        <v>134</v>
      </c>
      <c r="F9" s="343"/>
      <c r="G9" s="343"/>
      <c r="H9" s="343"/>
      <c r="L9" s="20"/>
      <c r="AZ9" s="172" t="s">
        <v>432</v>
      </c>
      <c r="BA9" s="172" t="s">
        <v>234</v>
      </c>
      <c r="BB9" s="172" t="s">
        <v>1</v>
      </c>
      <c r="BC9" s="172" t="s">
        <v>426</v>
      </c>
      <c r="BD9" s="172" t="s">
        <v>89</v>
      </c>
    </row>
    <row r="10" spans="1:56" s="1" customFormat="1" ht="12" customHeight="1">
      <c r="B10" s="20"/>
      <c r="D10" s="26" t="s">
        <v>135</v>
      </c>
      <c r="L10" s="20"/>
      <c r="AZ10" s="172" t="s">
        <v>433</v>
      </c>
      <c r="BA10" s="172" t="s">
        <v>342</v>
      </c>
      <c r="BB10" s="172" t="s">
        <v>1</v>
      </c>
      <c r="BC10" s="172" t="s">
        <v>424</v>
      </c>
      <c r="BD10" s="172" t="s">
        <v>89</v>
      </c>
    </row>
    <row r="11" spans="1:56" s="2" customFormat="1" ht="16.5" customHeight="1">
      <c r="A11" s="31"/>
      <c r="B11" s="32"/>
      <c r="C11" s="31"/>
      <c r="D11" s="31"/>
      <c r="E11" s="379" t="s">
        <v>223</v>
      </c>
      <c r="F11" s="376"/>
      <c r="G11" s="376"/>
      <c r="H11" s="376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Z11" s="172" t="s">
        <v>434</v>
      </c>
      <c r="BA11" s="172" t="s">
        <v>343</v>
      </c>
      <c r="BB11" s="172" t="s">
        <v>1</v>
      </c>
      <c r="BC11" s="172" t="s">
        <v>435</v>
      </c>
      <c r="BD11" s="172" t="s">
        <v>89</v>
      </c>
    </row>
    <row r="12" spans="1:56" s="2" customFormat="1" ht="12" customHeight="1">
      <c r="A12" s="31"/>
      <c r="B12" s="32"/>
      <c r="C12" s="31"/>
      <c r="D12" s="26" t="s">
        <v>225</v>
      </c>
      <c r="E12" s="31"/>
      <c r="F12" s="31"/>
      <c r="G12" s="31"/>
      <c r="H12" s="31"/>
      <c r="I12" s="31"/>
      <c r="J12" s="31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Z12" s="172" t="s">
        <v>436</v>
      </c>
      <c r="BA12" s="172" t="s">
        <v>345</v>
      </c>
      <c r="BB12" s="172" t="s">
        <v>1</v>
      </c>
      <c r="BC12" s="172" t="s">
        <v>424</v>
      </c>
      <c r="BD12" s="172" t="s">
        <v>89</v>
      </c>
    </row>
    <row r="13" spans="1:56" s="2" customFormat="1" ht="16.5" customHeight="1">
      <c r="A13" s="31"/>
      <c r="B13" s="32"/>
      <c r="C13" s="31"/>
      <c r="D13" s="31"/>
      <c r="E13" s="340" t="s">
        <v>437</v>
      </c>
      <c r="F13" s="376"/>
      <c r="G13" s="376"/>
      <c r="H13" s="376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Z13" s="172" t="s">
        <v>438</v>
      </c>
      <c r="BA13" s="172" t="s">
        <v>347</v>
      </c>
      <c r="BB13" s="172" t="s">
        <v>1</v>
      </c>
      <c r="BC13" s="172" t="s">
        <v>435</v>
      </c>
      <c r="BD13" s="172" t="s">
        <v>89</v>
      </c>
    </row>
    <row r="14" spans="1:56" s="2" customFormat="1">
      <c r="A14" s="31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56" s="2" customFormat="1" ht="12" customHeight="1">
      <c r="A15" s="31"/>
      <c r="B15" s="32"/>
      <c r="C15" s="31"/>
      <c r="D15" s="26" t="s">
        <v>16</v>
      </c>
      <c r="E15" s="31"/>
      <c r="F15" s="24" t="s">
        <v>1</v>
      </c>
      <c r="G15" s="31"/>
      <c r="H15" s="31"/>
      <c r="I15" s="26" t="s">
        <v>17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56" s="2" customFormat="1" ht="12" customHeight="1">
      <c r="A16" s="31"/>
      <c r="B16" s="32"/>
      <c r="C16" s="31"/>
      <c r="D16" s="26" t="s">
        <v>18</v>
      </c>
      <c r="E16" s="31"/>
      <c r="F16" s="24" t="s">
        <v>19</v>
      </c>
      <c r="G16" s="31"/>
      <c r="H16" s="31"/>
      <c r="I16" s="26" t="s">
        <v>20</v>
      </c>
      <c r="J16" s="54">
        <f>'Rekapitulace stavby'!AN8</f>
        <v>45173</v>
      </c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9" customHeight="1">
      <c r="A17" s="31"/>
      <c r="B17" s="32"/>
      <c r="C17" s="31"/>
      <c r="D17" s="31"/>
      <c r="E17" s="31"/>
      <c r="F17" s="31"/>
      <c r="G17" s="31"/>
      <c r="H17" s="31"/>
      <c r="I17" s="31"/>
      <c r="J17" s="31"/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2"/>
      <c r="C18" s="31"/>
      <c r="D18" s="26" t="s">
        <v>21</v>
      </c>
      <c r="E18" s="31"/>
      <c r="F18" s="31"/>
      <c r="G18" s="31"/>
      <c r="H18" s="31"/>
      <c r="I18" s="26" t="s">
        <v>22</v>
      </c>
      <c r="J18" s="24" t="s">
        <v>23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2"/>
      <c r="C19" s="31"/>
      <c r="D19" s="31"/>
      <c r="E19" s="24" t="s">
        <v>24</v>
      </c>
      <c r="F19" s="31"/>
      <c r="G19" s="31"/>
      <c r="H19" s="31"/>
      <c r="I19" s="26" t="s">
        <v>25</v>
      </c>
      <c r="J19" s="24" t="s">
        <v>26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2"/>
      <c r="C21" s="31"/>
      <c r="D21" s="26" t="s">
        <v>27</v>
      </c>
      <c r="E21" s="31"/>
      <c r="F21" s="31"/>
      <c r="G21" s="31"/>
      <c r="H21" s="31"/>
      <c r="I21" s="26" t="s">
        <v>22</v>
      </c>
      <c r="J21" s="24" t="s">
        <v>28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2"/>
      <c r="C22" s="31"/>
      <c r="D22" s="31"/>
      <c r="E22" s="24" t="s">
        <v>29</v>
      </c>
      <c r="F22" s="31"/>
      <c r="G22" s="31"/>
      <c r="H22" s="31"/>
      <c r="I22" s="26" t="s">
        <v>25</v>
      </c>
      <c r="J22" s="24" t="s">
        <v>30</v>
      </c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>
      <c r="A23" s="31"/>
      <c r="B23" s="32"/>
      <c r="C23" s="31"/>
      <c r="D23" s="31"/>
      <c r="E23" s="31"/>
      <c r="F23" s="31"/>
      <c r="G23" s="31"/>
      <c r="H23" s="31"/>
      <c r="I23" s="31"/>
      <c r="J23" s="31"/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2"/>
      <c r="C24" s="31"/>
      <c r="D24" s="26" t="s">
        <v>31</v>
      </c>
      <c r="E24" s="31"/>
      <c r="F24" s="31"/>
      <c r="G24" s="31"/>
      <c r="H24" s="31"/>
      <c r="I24" s="26" t="s">
        <v>22</v>
      </c>
      <c r="J24" s="24" t="s">
        <v>32</v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>
      <c r="A25" s="31"/>
      <c r="B25" s="32"/>
      <c r="C25" s="31"/>
      <c r="D25" s="31"/>
      <c r="E25" s="24" t="s">
        <v>33</v>
      </c>
      <c r="F25" s="31"/>
      <c r="G25" s="31"/>
      <c r="H25" s="31"/>
      <c r="I25" s="26" t="s">
        <v>25</v>
      </c>
      <c r="J25" s="24" t="s">
        <v>1</v>
      </c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5" customHeight="1">
      <c r="A26" s="31"/>
      <c r="B26" s="32"/>
      <c r="C26" s="31"/>
      <c r="D26" s="31"/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>
      <c r="A27" s="31"/>
      <c r="B27" s="32"/>
      <c r="C27" s="31"/>
      <c r="D27" s="26" t="s">
        <v>35</v>
      </c>
      <c r="E27" s="31"/>
      <c r="F27" s="31"/>
      <c r="G27" s="31"/>
      <c r="H27" s="31"/>
      <c r="I27" s="26" t="s">
        <v>22</v>
      </c>
      <c r="J27" s="24" t="s">
        <v>1</v>
      </c>
      <c r="K27" s="31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>
      <c r="A28" s="31"/>
      <c r="B28" s="32"/>
      <c r="C28" s="31"/>
      <c r="D28" s="31"/>
      <c r="E28" s="24" t="s">
        <v>36</v>
      </c>
      <c r="F28" s="31"/>
      <c r="G28" s="31"/>
      <c r="H28" s="31"/>
      <c r="I28" s="26" t="s">
        <v>25</v>
      </c>
      <c r="J28" s="24" t="s">
        <v>1</v>
      </c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31"/>
      <c r="E29" s="31"/>
      <c r="F29" s="31"/>
      <c r="G29" s="31"/>
      <c r="H29" s="31"/>
      <c r="I29" s="31"/>
      <c r="J29" s="31"/>
      <c r="K29" s="31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>
      <c r="A30" s="31"/>
      <c r="B30" s="32"/>
      <c r="C30" s="31"/>
      <c r="D30" s="26" t="s">
        <v>37</v>
      </c>
      <c r="E30" s="31"/>
      <c r="F30" s="31"/>
      <c r="G30" s="31"/>
      <c r="H30" s="31"/>
      <c r="I30" s="31"/>
      <c r="J30" s="31"/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>
      <c r="A31" s="103"/>
      <c r="B31" s="104"/>
      <c r="C31" s="103"/>
      <c r="D31" s="103"/>
      <c r="E31" s="345" t="s">
        <v>1</v>
      </c>
      <c r="F31" s="345"/>
      <c r="G31" s="345"/>
      <c r="H31" s="345"/>
      <c r="I31" s="103"/>
      <c r="J31" s="103"/>
      <c r="K31" s="103"/>
      <c r="L31" s="105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</row>
    <row r="32" spans="1:31" s="2" customFormat="1" ht="6.95" customHeight="1">
      <c r="A32" s="31"/>
      <c r="B32" s="32"/>
      <c r="C32" s="31"/>
      <c r="D32" s="31"/>
      <c r="E32" s="31"/>
      <c r="F32" s="31"/>
      <c r="G32" s="31"/>
      <c r="H32" s="31"/>
      <c r="I32" s="31"/>
      <c r="J32" s="31"/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5"/>
      <c r="E33" s="65"/>
      <c r="F33" s="65"/>
      <c r="G33" s="65"/>
      <c r="H33" s="65"/>
      <c r="I33" s="65"/>
      <c r="J33" s="65"/>
      <c r="K33" s="65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24" t="s">
        <v>137</v>
      </c>
      <c r="E34" s="31"/>
      <c r="F34" s="31"/>
      <c r="G34" s="31"/>
      <c r="H34" s="31"/>
      <c r="I34" s="31"/>
      <c r="J34" s="30">
        <f>J100</f>
        <v>48542.89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29" t="s">
        <v>138</v>
      </c>
      <c r="E35" s="31"/>
      <c r="F35" s="31"/>
      <c r="G35" s="31"/>
      <c r="H35" s="31"/>
      <c r="I35" s="31"/>
      <c r="J35" s="30">
        <f>J106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25.35" customHeight="1">
      <c r="A36" s="31"/>
      <c r="B36" s="32"/>
      <c r="C36" s="31"/>
      <c r="D36" s="106" t="s">
        <v>40</v>
      </c>
      <c r="E36" s="31"/>
      <c r="F36" s="31"/>
      <c r="G36" s="31"/>
      <c r="H36" s="31"/>
      <c r="I36" s="31"/>
      <c r="J36" s="70">
        <f>ROUND(J34 + J35, 2)</f>
        <v>48542.89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6.95" customHeight="1">
      <c r="A37" s="31"/>
      <c r="B37" s="32"/>
      <c r="C37" s="31"/>
      <c r="D37" s="65"/>
      <c r="E37" s="65"/>
      <c r="F37" s="65"/>
      <c r="G37" s="65"/>
      <c r="H37" s="65"/>
      <c r="I37" s="65"/>
      <c r="J37" s="65"/>
      <c r="K37" s="65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>
      <c r="A38" s="31"/>
      <c r="B38" s="32"/>
      <c r="C38" s="31"/>
      <c r="D38" s="31"/>
      <c r="E38" s="31"/>
      <c r="F38" s="35" t="s">
        <v>42</v>
      </c>
      <c r="G38" s="31"/>
      <c r="H38" s="31"/>
      <c r="I38" s="35" t="s">
        <v>41</v>
      </c>
      <c r="J38" s="35" t="s">
        <v>43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customHeight="1">
      <c r="A39" s="31"/>
      <c r="B39" s="32"/>
      <c r="C39" s="31"/>
      <c r="D39" s="107" t="s">
        <v>44</v>
      </c>
      <c r="E39" s="26" t="s">
        <v>45</v>
      </c>
      <c r="F39" s="108">
        <f>ROUND((SUM(BE106:BE107) + SUM(BE131:BE207)),  2)</f>
        <v>48542.89</v>
      </c>
      <c r="G39" s="31"/>
      <c r="H39" s="31"/>
      <c r="I39" s="109">
        <v>0.21</v>
      </c>
      <c r="J39" s="108">
        <f>ROUND(((SUM(BE106:BE107) + SUM(BE131:BE207))*I39),  2)</f>
        <v>10194.01</v>
      </c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26" t="s">
        <v>46</v>
      </c>
      <c r="F40" s="108">
        <f>ROUND((SUM(BF106:BF107) + SUM(BF131:BF207)),  2)</f>
        <v>0</v>
      </c>
      <c r="G40" s="31"/>
      <c r="H40" s="31"/>
      <c r="I40" s="109">
        <v>0.15</v>
      </c>
      <c r="J40" s="108">
        <f>ROUND(((SUM(BF106:BF107) + SUM(BF131:BF207))*I40),  2)</f>
        <v>0</v>
      </c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5" hidden="1" customHeight="1">
      <c r="A41" s="31"/>
      <c r="B41" s="32"/>
      <c r="C41" s="31"/>
      <c r="D41" s="31"/>
      <c r="E41" s="26" t="s">
        <v>47</v>
      </c>
      <c r="F41" s="108">
        <f>ROUND((SUM(BG106:BG107) + SUM(BG131:BG207)),  2)</f>
        <v>0</v>
      </c>
      <c r="G41" s="31"/>
      <c r="H41" s="31"/>
      <c r="I41" s="109">
        <v>0.21</v>
      </c>
      <c r="J41" s="108">
        <f>0</f>
        <v>0</v>
      </c>
      <c r="K41" s="31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hidden="1" customHeight="1">
      <c r="A42" s="31"/>
      <c r="B42" s="32"/>
      <c r="C42" s="31"/>
      <c r="D42" s="31"/>
      <c r="E42" s="26" t="s">
        <v>48</v>
      </c>
      <c r="F42" s="108">
        <f>ROUND((SUM(BH106:BH107) + SUM(BH131:BH207)),  2)</f>
        <v>0</v>
      </c>
      <c r="G42" s="31"/>
      <c r="H42" s="31"/>
      <c r="I42" s="109">
        <v>0.15</v>
      </c>
      <c r="J42" s="108">
        <f>0</f>
        <v>0</v>
      </c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14.45" hidden="1" customHeight="1">
      <c r="A43" s="31"/>
      <c r="B43" s="32"/>
      <c r="C43" s="31"/>
      <c r="D43" s="31"/>
      <c r="E43" s="26" t="s">
        <v>49</v>
      </c>
      <c r="F43" s="108">
        <f>ROUND((SUM(BI106:BI107) + SUM(BI131:BI207)),  2)</f>
        <v>0</v>
      </c>
      <c r="G43" s="31"/>
      <c r="H43" s="31"/>
      <c r="I43" s="109">
        <v>0</v>
      </c>
      <c r="J43" s="108">
        <f>0</f>
        <v>0</v>
      </c>
      <c r="K43" s="31"/>
      <c r="L43" s="4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6.95" customHeight="1">
      <c r="A44" s="31"/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4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2" customFormat="1" ht="25.35" customHeight="1">
      <c r="A45" s="31"/>
      <c r="B45" s="32"/>
      <c r="C45" s="99"/>
      <c r="D45" s="110" t="s">
        <v>50</v>
      </c>
      <c r="E45" s="59"/>
      <c r="F45" s="59"/>
      <c r="G45" s="111" t="s">
        <v>51</v>
      </c>
      <c r="H45" s="112" t="s">
        <v>52</v>
      </c>
      <c r="I45" s="59"/>
      <c r="J45" s="113">
        <f>SUM(J36:J43)</f>
        <v>58736.9</v>
      </c>
      <c r="K45" s="114"/>
      <c r="L45" s="4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s="2" customFormat="1" ht="14.45" customHeight="1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  <c r="L46" s="4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1"/>
      <c r="D50" s="42" t="s">
        <v>53</v>
      </c>
      <c r="E50" s="43"/>
      <c r="F50" s="43"/>
      <c r="G50" s="42" t="s">
        <v>54</v>
      </c>
      <c r="H50" s="43"/>
      <c r="I50" s="43"/>
      <c r="J50" s="43"/>
      <c r="K50" s="43"/>
      <c r="L50" s="4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1"/>
      <c r="B61" s="32"/>
      <c r="C61" s="31"/>
      <c r="D61" s="44" t="s">
        <v>55</v>
      </c>
      <c r="E61" s="34"/>
      <c r="F61" s="115" t="s">
        <v>56</v>
      </c>
      <c r="G61" s="44" t="s">
        <v>55</v>
      </c>
      <c r="H61" s="34"/>
      <c r="I61" s="34"/>
      <c r="J61" s="116" t="s">
        <v>56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1"/>
      <c r="B65" s="32"/>
      <c r="C65" s="31"/>
      <c r="D65" s="42" t="s">
        <v>57</v>
      </c>
      <c r="E65" s="45"/>
      <c r="F65" s="45"/>
      <c r="G65" s="42" t="s">
        <v>58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1"/>
      <c r="B76" s="32"/>
      <c r="C76" s="31"/>
      <c r="D76" s="44" t="s">
        <v>55</v>
      </c>
      <c r="E76" s="34"/>
      <c r="F76" s="115" t="s">
        <v>56</v>
      </c>
      <c r="G76" s="44" t="s">
        <v>55</v>
      </c>
      <c r="H76" s="34"/>
      <c r="I76" s="34"/>
      <c r="J76" s="116" t="s">
        <v>56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>
      <c r="A82" s="31"/>
      <c r="B82" s="32"/>
      <c r="C82" s="21" t="s">
        <v>139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14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>
      <c r="A85" s="31"/>
      <c r="B85" s="32"/>
      <c r="C85" s="31"/>
      <c r="D85" s="31"/>
      <c r="E85" s="377" t="str">
        <f>E7</f>
        <v>Integrované městské centrum TILIA -Zm.L. -dod.č.6</v>
      </c>
      <c r="F85" s="378"/>
      <c r="G85" s="378"/>
      <c r="H85" s="378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20"/>
      <c r="C86" s="26" t="s">
        <v>133</v>
      </c>
      <c r="L86" s="20"/>
    </row>
    <row r="87" spans="1:31" s="1" customFormat="1" ht="16.5" customHeight="1">
      <c r="B87" s="20"/>
      <c r="E87" s="377" t="s">
        <v>134</v>
      </c>
      <c r="F87" s="343"/>
      <c r="G87" s="343"/>
      <c r="H87" s="343"/>
      <c r="L87" s="20"/>
    </row>
    <row r="88" spans="1:31" s="1" customFormat="1" ht="12" customHeight="1">
      <c r="B88" s="20"/>
      <c r="C88" s="26" t="s">
        <v>135</v>
      </c>
      <c r="L88" s="20"/>
    </row>
    <row r="89" spans="1:31" s="2" customFormat="1" ht="16.5" customHeight="1">
      <c r="A89" s="31"/>
      <c r="B89" s="32"/>
      <c r="C89" s="31"/>
      <c r="D89" s="31"/>
      <c r="E89" s="379" t="s">
        <v>223</v>
      </c>
      <c r="F89" s="376"/>
      <c r="G89" s="376"/>
      <c r="H89" s="376"/>
      <c r="I89" s="31"/>
      <c r="J89" s="31"/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225</v>
      </c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1"/>
      <c r="D91" s="31"/>
      <c r="E91" s="340" t="str">
        <f>E13</f>
        <v>29.3 - Zábradlí Z04</v>
      </c>
      <c r="F91" s="376"/>
      <c r="G91" s="376"/>
      <c r="H91" s="376"/>
      <c r="I91" s="31"/>
      <c r="J91" s="31"/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18</v>
      </c>
      <c r="D93" s="31"/>
      <c r="E93" s="31"/>
      <c r="F93" s="24" t="str">
        <f>F16</f>
        <v>Rychnov u Jablonce nad Nisou</v>
      </c>
      <c r="G93" s="31"/>
      <c r="H93" s="31"/>
      <c r="I93" s="26" t="s">
        <v>20</v>
      </c>
      <c r="J93" s="54">
        <f>IF(J16="","",J16)</f>
        <v>45173</v>
      </c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5" customHeight="1">
      <c r="A94" s="31"/>
      <c r="B94" s="32"/>
      <c r="C94" s="31"/>
      <c r="D94" s="31"/>
      <c r="E94" s="31"/>
      <c r="F94" s="31"/>
      <c r="G94" s="31"/>
      <c r="H94" s="31"/>
      <c r="I94" s="31"/>
      <c r="J94" s="31"/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2" customHeight="1">
      <c r="A95" s="31"/>
      <c r="B95" s="32"/>
      <c r="C95" s="26" t="s">
        <v>21</v>
      </c>
      <c r="D95" s="31"/>
      <c r="E95" s="31"/>
      <c r="F95" s="24" t="str">
        <f>E19</f>
        <v>Město Rychnov u Jablonce nad Nisou</v>
      </c>
      <c r="G95" s="31"/>
      <c r="H95" s="31"/>
      <c r="I95" s="26" t="s">
        <v>31</v>
      </c>
      <c r="J95" s="27" t="str">
        <f>E25</f>
        <v>DESIGM 4</v>
      </c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5.7" customHeight="1">
      <c r="A96" s="31"/>
      <c r="B96" s="32"/>
      <c r="C96" s="26" t="s">
        <v>27</v>
      </c>
      <c r="D96" s="31"/>
      <c r="E96" s="31"/>
      <c r="F96" s="24" t="str">
        <f>IF(E22="","",E22)</f>
        <v>CL-EVANS s.r.o., Bulharská 1557, Česká Lípa</v>
      </c>
      <c r="G96" s="31"/>
      <c r="H96" s="31"/>
      <c r="I96" s="26" t="s">
        <v>35</v>
      </c>
      <c r="J96" s="27" t="str">
        <f>E28</f>
        <v>Radek Ulbricht, CL-EVANS s.r.o.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4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17" t="s">
        <v>140</v>
      </c>
      <c r="D98" s="99"/>
      <c r="E98" s="99"/>
      <c r="F98" s="99"/>
      <c r="G98" s="99"/>
      <c r="H98" s="99"/>
      <c r="I98" s="99"/>
      <c r="J98" s="118" t="s">
        <v>141</v>
      </c>
      <c r="K98" s="99"/>
      <c r="L98" s="4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9" customHeight="1">
      <c r="A100" s="31"/>
      <c r="B100" s="32"/>
      <c r="C100" s="119" t="s">
        <v>142</v>
      </c>
      <c r="D100" s="31"/>
      <c r="E100" s="31"/>
      <c r="F100" s="31"/>
      <c r="G100" s="31"/>
      <c r="H100" s="31"/>
      <c r="I100" s="31"/>
      <c r="J100" s="70">
        <f>J131</f>
        <v>48542.89</v>
      </c>
      <c r="K100" s="31"/>
      <c r="L100" s="4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7" t="s">
        <v>143</v>
      </c>
    </row>
    <row r="101" spans="1:47" s="9" customFormat="1" ht="24.95" customHeight="1">
      <c r="B101" s="120"/>
      <c r="D101" s="121" t="s">
        <v>236</v>
      </c>
      <c r="E101" s="122"/>
      <c r="F101" s="122"/>
      <c r="G101" s="122"/>
      <c r="H101" s="122"/>
      <c r="I101" s="122"/>
      <c r="J101" s="123">
        <f>J132</f>
        <v>41754</v>
      </c>
      <c r="L101" s="120"/>
    </row>
    <row r="102" spans="1:47" s="9" customFormat="1" ht="24.95" customHeight="1">
      <c r="B102" s="120"/>
      <c r="D102" s="121" t="s">
        <v>237</v>
      </c>
      <c r="E102" s="122"/>
      <c r="F102" s="122"/>
      <c r="G102" s="122"/>
      <c r="H102" s="122"/>
      <c r="I102" s="122"/>
      <c r="J102" s="123">
        <f>J156</f>
        <v>5479.8899999999994</v>
      </c>
      <c r="L102" s="120"/>
    </row>
    <row r="103" spans="1:47" s="9" customFormat="1" ht="24.95" customHeight="1">
      <c r="B103" s="120"/>
      <c r="D103" s="121" t="s">
        <v>348</v>
      </c>
      <c r="E103" s="122"/>
      <c r="F103" s="122"/>
      <c r="G103" s="122"/>
      <c r="H103" s="122"/>
      <c r="I103" s="122"/>
      <c r="J103" s="123">
        <f>J203</f>
        <v>1309</v>
      </c>
      <c r="L103" s="120"/>
    </row>
    <row r="104" spans="1:47" s="2" customFormat="1" ht="21.75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47" s="2" customFormat="1" ht="6.95" customHeight="1">
      <c r="A105" s="31"/>
      <c r="B105" s="32"/>
      <c r="C105" s="31"/>
      <c r="D105" s="31"/>
      <c r="E105" s="31"/>
      <c r="F105" s="31"/>
      <c r="G105" s="31"/>
      <c r="H105" s="31"/>
      <c r="I105" s="31"/>
      <c r="J105" s="31"/>
      <c r="K105" s="31"/>
      <c r="L105" s="4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47" s="2" customFormat="1" ht="29.25" customHeight="1">
      <c r="A106" s="31"/>
      <c r="B106" s="32"/>
      <c r="C106" s="119" t="s">
        <v>147</v>
      </c>
      <c r="D106" s="31"/>
      <c r="E106" s="31"/>
      <c r="F106" s="31"/>
      <c r="G106" s="31"/>
      <c r="H106" s="31"/>
      <c r="I106" s="31"/>
      <c r="J106" s="128">
        <v>0</v>
      </c>
      <c r="K106" s="31"/>
      <c r="L106" s="41"/>
      <c r="N106" s="129" t="s">
        <v>44</v>
      </c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47" s="2" customFormat="1" ht="18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47" s="2" customFormat="1" ht="29.25" customHeight="1">
      <c r="A108" s="31"/>
      <c r="B108" s="32"/>
      <c r="C108" s="98" t="s">
        <v>131</v>
      </c>
      <c r="D108" s="99"/>
      <c r="E108" s="99"/>
      <c r="F108" s="99"/>
      <c r="G108" s="99"/>
      <c r="H108" s="99"/>
      <c r="I108" s="99"/>
      <c r="J108" s="100">
        <f>ROUND(J100+J106,2)</f>
        <v>48542.89</v>
      </c>
      <c r="K108" s="99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47" s="2" customFormat="1" ht="6.95" customHeight="1">
      <c r="A109" s="31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3" spans="1:31" s="2" customFormat="1" ht="6.95" customHeight="1">
      <c r="A113" s="31"/>
      <c r="B113" s="48"/>
      <c r="C113" s="49"/>
      <c r="D113" s="49"/>
      <c r="E113" s="49"/>
      <c r="F113" s="49"/>
      <c r="G113" s="49"/>
      <c r="H113" s="49"/>
      <c r="I113" s="49"/>
      <c r="J113" s="49"/>
      <c r="K113" s="49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24.95" customHeight="1">
      <c r="A114" s="31"/>
      <c r="B114" s="32"/>
      <c r="C114" s="21" t="s">
        <v>148</v>
      </c>
      <c r="D114" s="31"/>
      <c r="E114" s="31"/>
      <c r="F114" s="31"/>
      <c r="G114" s="31"/>
      <c r="H114" s="31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6.95" customHeight="1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12" customHeight="1">
      <c r="A116" s="31"/>
      <c r="B116" s="32"/>
      <c r="C116" s="26" t="s">
        <v>14</v>
      </c>
      <c r="D116" s="31"/>
      <c r="E116" s="31"/>
      <c r="F116" s="31"/>
      <c r="G116" s="31"/>
      <c r="H116" s="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16.5" customHeight="1">
      <c r="A117" s="31"/>
      <c r="B117" s="32"/>
      <c r="C117" s="31"/>
      <c r="D117" s="31"/>
      <c r="E117" s="377" t="str">
        <f>E7</f>
        <v>Integrované městské centrum TILIA -Zm.L. -dod.č.6</v>
      </c>
      <c r="F117" s="378"/>
      <c r="G117" s="378"/>
      <c r="H117" s="378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1" customFormat="1" ht="12" customHeight="1">
      <c r="B118" s="20"/>
      <c r="C118" s="26" t="s">
        <v>133</v>
      </c>
      <c r="L118" s="20"/>
    </row>
    <row r="119" spans="1:31" s="1" customFormat="1" ht="16.5" customHeight="1">
      <c r="B119" s="20"/>
      <c r="E119" s="377" t="s">
        <v>134</v>
      </c>
      <c r="F119" s="343"/>
      <c r="G119" s="343"/>
      <c r="H119" s="343"/>
      <c r="L119" s="20"/>
    </row>
    <row r="120" spans="1:31" s="1" customFormat="1" ht="12" customHeight="1">
      <c r="B120" s="20"/>
      <c r="C120" s="26" t="s">
        <v>135</v>
      </c>
      <c r="L120" s="20"/>
    </row>
    <row r="121" spans="1:31" s="2" customFormat="1" ht="16.5" customHeight="1">
      <c r="A121" s="31"/>
      <c r="B121" s="32"/>
      <c r="C121" s="31"/>
      <c r="D121" s="31"/>
      <c r="E121" s="379" t="s">
        <v>223</v>
      </c>
      <c r="F121" s="376"/>
      <c r="G121" s="376"/>
      <c r="H121" s="376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>
      <c r="A122" s="31"/>
      <c r="B122" s="32"/>
      <c r="C122" s="26" t="s">
        <v>225</v>
      </c>
      <c r="D122" s="31"/>
      <c r="E122" s="31"/>
      <c r="F122" s="31"/>
      <c r="G122" s="31"/>
      <c r="H122" s="3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6.5" customHeight="1">
      <c r="A123" s="31"/>
      <c r="B123" s="32"/>
      <c r="C123" s="31"/>
      <c r="D123" s="31"/>
      <c r="E123" s="340" t="str">
        <f>E13</f>
        <v>29.3 - Zábradlí Z04</v>
      </c>
      <c r="F123" s="376"/>
      <c r="G123" s="376"/>
      <c r="H123" s="376"/>
      <c r="I123" s="31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>
      <c r="A125" s="31"/>
      <c r="B125" s="32"/>
      <c r="C125" s="26" t="s">
        <v>18</v>
      </c>
      <c r="D125" s="31"/>
      <c r="E125" s="31"/>
      <c r="F125" s="24" t="str">
        <f>F16</f>
        <v>Rychnov u Jablonce nad Nisou</v>
      </c>
      <c r="G125" s="31"/>
      <c r="H125" s="31"/>
      <c r="I125" s="26" t="s">
        <v>20</v>
      </c>
      <c r="J125" s="54">
        <f>IF(J16="","",J16)</f>
        <v>45173</v>
      </c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5.2" customHeight="1">
      <c r="A127" s="31"/>
      <c r="B127" s="32"/>
      <c r="C127" s="26" t="s">
        <v>21</v>
      </c>
      <c r="D127" s="31"/>
      <c r="E127" s="31"/>
      <c r="F127" s="24" t="str">
        <f>E19</f>
        <v>Město Rychnov u Jablonce nad Nisou</v>
      </c>
      <c r="G127" s="31"/>
      <c r="H127" s="31"/>
      <c r="I127" s="26" t="s">
        <v>31</v>
      </c>
      <c r="J127" s="27" t="str">
        <f>E25</f>
        <v>DESIGM 4</v>
      </c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25.7" customHeight="1">
      <c r="A128" s="31"/>
      <c r="B128" s="32"/>
      <c r="C128" s="26" t="s">
        <v>27</v>
      </c>
      <c r="D128" s="31"/>
      <c r="E128" s="31"/>
      <c r="F128" s="24" t="str">
        <f>IF(E22="","",E22)</f>
        <v>CL-EVANS s.r.o., Bulharská 1557, Česká Lípa</v>
      </c>
      <c r="G128" s="31"/>
      <c r="H128" s="31"/>
      <c r="I128" s="26" t="s">
        <v>35</v>
      </c>
      <c r="J128" s="27" t="str">
        <f>E28</f>
        <v>Radek Ulbricht, CL-EVANS s.r.o.</v>
      </c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0.35" customHeight="1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11" customFormat="1" ht="29.25" customHeight="1">
      <c r="A130" s="130"/>
      <c r="B130" s="131"/>
      <c r="C130" s="132" t="s">
        <v>149</v>
      </c>
      <c r="D130" s="133" t="s">
        <v>65</v>
      </c>
      <c r="E130" s="133" t="s">
        <v>61</v>
      </c>
      <c r="F130" s="133" t="s">
        <v>62</v>
      </c>
      <c r="G130" s="133" t="s">
        <v>150</v>
      </c>
      <c r="H130" s="133" t="s">
        <v>151</v>
      </c>
      <c r="I130" s="133" t="s">
        <v>152</v>
      </c>
      <c r="J130" s="133" t="s">
        <v>141</v>
      </c>
      <c r="K130" s="134" t="s">
        <v>153</v>
      </c>
      <c r="L130" s="135"/>
      <c r="M130" s="61" t="s">
        <v>1</v>
      </c>
      <c r="N130" s="62" t="s">
        <v>44</v>
      </c>
      <c r="O130" s="62" t="s">
        <v>154</v>
      </c>
      <c r="P130" s="62" t="s">
        <v>155</v>
      </c>
      <c r="Q130" s="62" t="s">
        <v>156</v>
      </c>
      <c r="R130" s="62" t="s">
        <v>157</v>
      </c>
      <c r="S130" s="62" t="s">
        <v>158</v>
      </c>
      <c r="T130" s="62" t="s">
        <v>159</v>
      </c>
      <c r="U130" s="63" t="s">
        <v>160</v>
      </c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</row>
    <row r="131" spans="1:65" s="2" customFormat="1" ht="22.9" customHeight="1">
      <c r="A131" s="31"/>
      <c r="B131" s="32"/>
      <c r="C131" s="68" t="s">
        <v>161</v>
      </c>
      <c r="D131" s="31"/>
      <c r="E131" s="31"/>
      <c r="F131" s="31"/>
      <c r="G131" s="31"/>
      <c r="H131" s="31"/>
      <c r="I131" s="31"/>
      <c r="J131" s="136">
        <f>BK131</f>
        <v>48542.89</v>
      </c>
      <c r="K131" s="31"/>
      <c r="L131" s="32"/>
      <c r="M131" s="64"/>
      <c r="N131" s="55"/>
      <c r="O131" s="65"/>
      <c r="P131" s="137">
        <f>P132+P156+P203</f>
        <v>0</v>
      </c>
      <c r="Q131" s="65"/>
      <c r="R131" s="137">
        <f>R132+R156+R203</f>
        <v>0.18479367000000002</v>
      </c>
      <c r="S131" s="65"/>
      <c r="T131" s="137">
        <f>T132+T156+T203</f>
        <v>0</v>
      </c>
      <c r="U131" s="66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7" t="s">
        <v>79</v>
      </c>
      <c r="AU131" s="17" t="s">
        <v>143</v>
      </c>
      <c r="BK131" s="138">
        <f>BK132+BK156+BK203</f>
        <v>48542.89</v>
      </c>
    </row>
    <row r="132" spans="1:65" s="12" customFormat="1" ht="25.9" customHeight="1">
      <c r="B132" s="139"/>
      <c r="D132" s="140" t="s">
        <v>79</v>
      </c>
      <c r="E132" s="141" t="s">
        <v>175</v>
      </c>
      <c r="F132" s="141" t="s">
        <v>176</v>
      </c>
      <c r="J132" s="142">
        <f>BK132</f>
        <v>41754</v>
      </c>
      <c r="L132" s="139"/>
      <c r="M132" s="143"/>
      <c r="N132" s="144"/>
      <c r="O132" s="144"/>
      <c r="P132" s="145">
        <f>SUM(P133:P155)</f>
        <v>0</v>
      </c>
      <c r="Q132" s="144"/>
      <c r="R132" s="145">
        <f>SUM(R133:R155)</f>
        <v>0.17790500000000001</v>
      </c>
      <c r="S132" s="144"/>
      <c r="T132" s="145">
        <f>SUM(T133:T155)</f>
        <v>0</v>
      </c>
      <c r="U132" s="146"/>
      <c r="AR132" s="140" t="s">
        <v>172</v>
      </c>
      <c r="AT132" s="147" t="s">
        <v>79</v>
      </c>
      <c r="AU132" s="147" t="s">
        <v>80</v>
      </c>
      <c r="AY132" s="140" t="s">
        <v>164</v>
      </c>
      <c r="BK132" s="148">
        <f>SUM(BK133:BK155)</f>
        <v>41754</v>
      </c>
    </row>
    <row r="133" spans="1:65" s="2" customFormat="1" ht="16.5" customHeight="1">
      <c r="A133" s="31"/>
      <c r="B133" s="151"/>
      <c r="C133" s="180" t="s">
        <v>87</v>
      </c>
      <c r="D133" s="180" t="s">
        <v>240</v>
      </c>
      <c r="E133" s="181" t="s">
        <v>357</v>
      </c>
      <c r="F133" s="182" t="s">
        <v>358</v>
      </c>
      <c r="G133" s="183" t="s">
        <v>359</v>
      </c>
      <c r="H133" s="184">
        <v>110</v>
      </c>
      <c r="I133" s="185">
        <v>75.89</v>
      </c>
      <c r="J133" s="185">
        <f>ROUND(I133*H133,2)</f>
        <v>8347.9</v>
      </c>
      <c r="K133" s="182" t="s">
        <v>1</v>
      </c>
      <c r="L133" s="186"/>
      <c r="M133" s="187" t="s">
        <v>1</v>
      </c>
      <c r="N133" s="188" t="s">
        <v>45</v>
      </c>
      <c r="O133" s="160">
        <v>0</v>
      </c>
      <c r="P133" s="160">
        <f>O133*H133</f>
        <v>0</v>
      </c>
      <c r="Q133" s="160">
        <v>3.0000000000000001E-5</v>
      </c>
      <c r="R133" s="160">
        <f>Q133*H133</f>
        <v>3.3E-3</v>
      </c>
      <c r="S133" s="160">
        <v>0</v>
      </c>
      <c r="T133" s="160">
        <f>S133*H133</f>
        <v>0</v>
      </c>
      <c r="U133" s="161" t="s">
        <v>1</v>
      </c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62" t="s">
        <v>250</v>
      </c>
      <c r="AT133" s="162" t="s">
        <v>240</v>
      </c>
      <c r="AU133" s="162" t="s">
        <v>87</v>
      </c>
      <c r="AY133" s="17" t="s">
        <v>164</v>
      </c>
      <c r="BE133" s="163">
        <f>IF(N133="základní",J133,0)</f>
        <v>8347.9</v>
      </c>
      <c r="BF133" s="163">
        <f>IF(N133="snížená",J133,0)</f>
        <v>0</v>
      </c>
      <c r="BG133" s="163">
        <f>IF(N133="zákl. přenesená",J133,0)</f>
        <v>0</v>
      </c>
      <c r="BH133" s="163">
        <f>IF(N133="sníž. přenesená",J133,0)</f>
        <v>0</v>
      </c>
      <c r="BI133" s="163">
        <f>IF(N133="nulová",J133,0)</f>
        <v>0</v>
      </c>
      <c r="BJ133" s="17" t="s">
        <v>87</v>
      </c>
      <c r="BK133" s="163">
        <f>ROUND(I133*H133,2)</f>
        <v>8347.9</v>
      </c>
      <c r="BL133" s="17" t="s">
        <v>172</v>
      </c>
      <c r="BM133" s="162" t="s">
        <v>439</v>
      </c>
    </row>
    <row r="134" spans="1:65" s="2" customFormat="1">
      <c r="A134" s="31"/>
      <c r="B134" s="32"/>
      <c r="C134" s="31"/>
      <c r="D134" s="164" t="s">
        <v>174</v>
      </c>
      <c r="E134" s="31"/>
      <c r="F134" s="165" t="s">
        <v>358</v>
      </c>
      <c r="G134" s="31"/>
      <c r="H134" s="31"/>
      <c r="I134" s="31"/>
      <c r="J134" s="31"/>
      <c r="K134" s="31"/>
      <c r="L134" s="32"/>
      <c r="M134" s="166"/>
      <c r="N134" s="167"/>
      <c r="O134" s="57"/>
      <c r="P134" s="57"/>
      <c r="Q134" s="57"/>
      <c r="R134" s="57"/>
      <c r="S134" s="57"/>
      <c r="T134" s="57"/>
      <c r="U134" s="58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T134" s="17" t="s">
        <v>174</v>
      </c>
      <c r="AU134" s="17" t="s">
        <v>87</v>
      </c>
    </row>
    <row r="135" spans="1:65" s="13" customFormat="1">
      <c r="B135" s="173"/>
      <c r="D135" s="164" t="s">
        <v>243</v>
      </c>
      <c r="E135" s="174" t="s">
        <v>440</v>
      </c>
      <c r="F135" s="175" t="s">
        <v>441</v>
      </c>
      <c r="H135" s="176">
        <v>110</v>
      </c>
      <c r="L135" s="173"/>
      <c r="M135" s="177"/>
      <c r="N135" s="178"/>
      <c r="O135" s="178"/>
      <c r="P135" s="178"/>
      <c r="Q135" s="178"/>
      <c r="R135" s="178"/>
      <c r="S135" s="178"/>
      <c r="T135" s="178"/>
      <c r="U135" s="179"/>
      <c r="AT135" s="174" t="s">
        <v>243</v>
      </c>
      <c r="AU135" s="174" t="s">
        <v>87</v>
      </c>
      <c r="AV135" s="13" t="s">
        <v>89</v>
      </c>
      <c r="AW135" s="13" t="s">
        <v>34</v>
      </c>
      <c r="AX135" s="13" t="s">
        <v>80</v>
      </c>
      <c r="AY135" s="174" t="s">
        <v>164</v>
      </c>
    </row>
    <row r="136" spans="1:65" s="13" customFormat="1">
      <c r="B136" s="173"/>
      <c r="D136" s="164" t="s">
        <v>243</v>
      </c>
      <c r="E136" s="174" t="s">
        <v>442</v>
      </c>
      <c r="F136" s="175" t="s">
        <v>443</v>
      </c>
      <c r="H136" s="176">
        <v>110</v>
      </c>
      <c r="L136" s="173"/>
      <c r="M136" s="177"/>
      <c r="N136" s="178"/>
      <c r="O136" s="178"/>
      <c r="P136" s="178"/>
      <c r="Q136" s="178"/>
      <c r="R136" s="178"/>
      <c r="S136" s="178"/>
      <c r="T136" s="178"/>
      <c r="U136" s="179"/>
      <c r="AT136" s="174" t="s">
        <v>243</v>
      </c>
      <c r="AU136" s="174" t="s">
        <v>87</v>
      </c>
      <c r="AV136" s="13" t="s">
        <v>89</v>
      </c>
      <c r="AW136" s="13" t="s">
        <v>34</v>
      </c>
      <c r="AX136" s="13" t="s">
        <v>87</v>
      </c>
      <c r="AY136" s="174" t="s">
        <v>164</v>
      </c>
    </row>
    <row r="137" spans="1:65" s="2" customFormat="1" ht="24.2" customHeight="1">
      <c r="A137" s="31"/>
      <c r="B137" s="151"/>
      <c r="C137" s="180" t="s">
        <v>89</v>
      </c>
      <c r="D137" s="180" t="s">
        <v>240</v>
      </c>
      <c r="E137" s="181" t="s">
        <v>365</v>
      </c>
      <c r="F137" s="182" t="s">
        <v>366</v>
      </c>
      <c r="G137" s="183" t="s">
        <v>367</v>
      </c>
      <c r="H137" s="184">
        <v>7.0999999999999994E-2</v>
      </c>
      <c r="I137" s="185">
        <v>43800</v>
      </c>
      <c r="J137" s="185">
        <f>ROUND(I137*H137,2)</f>
        <v>3109.8</v>
      </c>
      <c r="K137" s="182" t="s">
        <v>1</v>
      </c>
      <c r="L137" s="186"/>
      <c r="M137" s="187" t="s">
        <v>1</v>
      </c>
      <c r="N137" s="188" t="s">
        <v>45</v>
      </c>
      <c r="O137" s="160">
        <v>0</v>
      </c>
      <c r="P137" s="160">
        <f>O137*H137</f>
        <v>0</v>
      </c>
      <c r="Q137" s="160">
        <v>1</v>
      </c>
      <c r="R137" s="160">
        <f>Q137*H137</f>
        <v>7.0999999999999994E-2</v>
      </c>
      <c r="S137" s="160">
        <v>0</v>
      </c>
      <c r="T137" s="160">
        <f>S137*H137</f>
        <v>0</v>
      </c>
      <c r="U137" s="161" t="s">
        <v>1</v>
      </c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62" t="s">
        <v>250</v>
      </c>
      <c r="AT137" s="162" t="s">
        <v>240</v>
      </c>
      <c r="AU137" s="162" t="s">
        <v>87</v>
      </c>
      <c r="AY137" s="17" t="s">
        <v>164</v>
      </c>
      <c r="BE137" s="163">
        <f>IF(N137="základní",J137,0)</f>
        <v>3109.8</v>
      </c>
      <c r="BF137" s="163">
        <f>IF(N137="snížená",J137,0)</f>
        <v>0</v>
      </c>
      <c r="BG137" s="163">
        <f>IF(N137="zákl. přenesená",J137,0)</f>
        <v>0</v>
      </c>
      <c r="BH137" s="163">
        <f>IF(N137="sníž. přenesená",J137,0)</f>
        <v>0</v>
      </c>
      <c r="BI137" s="163">
        <f>IF(N137="nulová",J137,0)</f>
        <v>0</v>
      </c>
      <c r="BJ137" s="17" t="s">
        <v>87</v>
      </c>
      <c r="BK137" s="163">
        <f>ROUND(I137*H137,2)</f>
        <v>3109.8</v>
      </c>
      <c r="BL137" s="17" t="s">
        <v>172</v>
      </c>
      <c r="BM137" s="162" t="s">
        <v>444</v>
      </c>
    </row>
    <row r="138" spans="1:65" s="2" customFormat="1">
      <c r="A138" s="31"/>
      <c r="B138" s="32"/>
      <c r="C138" s="31"/>
      <c r="D138" s="164" t="s">
        <v>174</v>
      </c>
      <c r="E138" s="31"/>
      <c r="F138" s="165" t="s">
        <v>366</v>
      </c>
      <c r="G138" s="31"/>
      <c r="H138" s="31"/>
      <c r="I138" s="31"/>
      <c r="J138" s="31"/>
      <c r="K138" s="31"/>
      <c r="L138" s="32"/>
      <c r="M138" s="166"/>
      <c r="N138" s="167"/>
      <c r="O138" s="57"/>
      <c r="P138" s="57"/>
      <c r="Q138" s="57"/>
      <c r="R138" s="57"/>
      <c r="S138" s="57"/>
      <c r="T138" s="57"/>
      <c r="U138" s="58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T138" s="17" t="s">
        <v>174</v>
      </c>
      <c r="AU138" s="17" t="s">
        <v>87</v>
      </c>
    </row>
    <row r="139" spans="1:65" s="13" customFormat="1">
      <c r="B139" s="173"/>
      <c r="D139" s="164" t="s">
        <v>243</v>
      </c>
      <c r="E139" s="174" t="s">
        <v>445</v>
      </c>
      <c r="F139" s="175" t="s">
        <v>446</v>
      </c>
      <c r="H139" s="176">
        <v>7.0999999999999994E-2</v>
      </c>
      <c r="L139" s="173"/>
      <c r="M139" s="177"/>
      <c r="N139" s="178"/>
      <c r="O139" s="178"/>
      <c r="P139" s="178"/>
      <c r="Q139" s="178"/>
      <c r="R139" s="178"/>
      <c r="S139" s="178"/>
      <c r="T139" s="178"/>
      <c r="U139" s="179"/>
      <c r="AT139" s="174" t="s">
        <v>243</v>
      </c>
      <c r="AU139" s="174" t="s">
        <v>87</v>
      </c>
      <c r="AV139" s="13" t="s">
        <v>89</v>
      </c>
      <c r="AW139" s="13" t="s">
        <v>34</v>
      </c>
      <c r="AX139" s="13" t="s">
        <v>80</v>
      </c>
      <c r="AY139" s="174" t="s">
        <v>164</v>
      </c>
    </row>
    <row r="140" spans="1:65" s="13" customFormat="1">
      <c r="B140" s="173"/>
      <c r="D140" s="164" t="s">
        <v>243</v>
      </c>
      <c r="E140" s="174" t="s">
        <v>447</v>
      </c>
      <c r="F140" s="175" t="s">
        <v>448</v>
      </c>
      <c r="H140" s="176">
        <v>7.0999999999999994E-2</v>
      </c>
      <c r="L140" s="173"/>
      <c r="M140" s="177"/>
      <c r="N140" s="178"/>
      <c r="O140" s="178"/>
      <c r="P140" s="178"/>
      <c r="Q140" s="178"/>
      <c r="R140" s="178"/>
      <c r="S140" s="178"/>
      <c r="T140" s="178"/>
      <c r="U140" s="179"/>
      <c r="AT140" s="174" t="s">
        <v>243</v>
      </c>
      <c r="AU140" s="174" t="s">
        <v>87</v>
      </c>
      <c r="AV140" s="13" t="s">
        <v>89</v>
      </c>
      <c r="AW140" s="13" t="s">
        <v>34</v>
      </c>
      <c r="AX140" s="13" t="s">
        <v>87</v>
      </c>
      <c r="AY140" s="174" t="s">
        <v>164</v>
      </c>
    </row>
    <row r="141" spans="1:65" s="2" customFormat="1" ht="24.2" customHeight="1">
      <c r="A141" s="31"/>
      <c r="B141" s="151"/>
      <c r="C141" s="180" t="s">
        <v>99</v>
      </c>
      <c r="D141" s="180" t="s">
        <v>240</v>
      </c>
      <c r="E141" s="181" t="s">
        <v>370</v>
      </c>
      <c r="F141" s="182" t="s">
        <v>371</v>
      </c>
      <c r="G141" s="183" t="s">
        <v>359</v>
      </c>
      <c r="H141" s="184">
        <v>110</v>
      </c>
      <c r="I141" s="185">
        <v>35.9</v>
      </c>
      <c r="J141" s="185">
        <f>ROUND(I141*H141,2)</f>
        <v>3949</v>
      </c>
      <c r="K141" s="182" t="s">
        <v>1</v>
      </c>
      <c r="L141" s="186"/>
      <c r="M141" s="187" t="s">
        <v>1</v>
      </c>
      <c r="N141" s="188" t="s">
        <v>45</v>
      </c>
      <c r="O141" s="160">
        <v>0</v>
      </c>
      <c r="P141" s="160">
        <f>O141*H141</f>
        <v>0</v>
      </c>
      <c r="Q141" s="160">
        <v>0</v>
      </c>
      <c r="R141" s="160">
        <f>Q141*H141</f>
        <v>0</v>
      </c>
      <c r="S141" s="160">
        <v>0</v>
      </c>
      <c r="T141" s="160">
        <f>S141*H141</f>
        <v>0</v>
      </c>
      <c r="U141" s="161" t="s">
        <v>1</v>
      </c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62" t="s">
        <v>250</v>
      </c>
      <c r="AT141" s="162" t="s">
        <v>240</v>
      </c>
      <c r="AU141" s="162" t="s">
        <v>87</v>
      </c>
      <c r="AY141" s="17" t="s">
        <v>164</v>
      </c>
      <c r="BE141" s="163">
        <f>IF(N141="základní",J141,0)</f>
        <v>3949</v>
      </c>
      <c r="BF141" s="163">
        <f>IF(N141="snížená",J141,0)</f>
        <v>0</v>
      </c>
      <c r="BG141" s="163">
        <f>IF(N141="zákl. přenesená",J141,0)</f>
        <v>0</v>
      </c>
      <c r="BH141" s="163">
        <f>IF(N141="sníž. přenesená",J141,0)</f>
        <v>0</v>
      </c>
      <c r="BI141" s="163">
        <f>IF(N141="nulová",J141,0)</f>
        <v>0</v>
      </c>
      <c r="BJ141" s="17" t="s">
        <v>87</v>
      </c>
      <c r="BK141" s="163">
        <f>ROUND(I141*H141,2)</f>
        <v>3949</v>
      </c>
      <c r="BL141" s="17" t="s">
        <v>172</v>
      </c>
      <c r="BM141" s="162" t="s">
        <v>449</v>
      </c>
    </row>
    <row r="142" spans="1:65" s="2" customFormat="1" ht="19.5">
      <c r="A142" s="31"/>
      <c r="B142" s="32"/>
      <c r="C142" s="31"/>
      <c r="D142" s="164" t="s">
        <v>174</v>
      </c>
      <c r="E142" s="31"/>
      <c r="F142" s="165" t="s">
        <v>371</v>
      </c>
      <c r="G142" s="31"/>
      <c r="H142" s="31"/>
      <c r="I142" s="31"/>
      <c r="J142" s="31"/>
      <c r="K142" s="31"/>
      <c r="L142" s="32"/>
      <c r="M142" s="166"/>
      <c r="N142" s="167"/>
      <c r="O142" s="57"/>
      <c r="P142" s="57"/>
      <c r="Q142" s="57"/>
      <c r="R142" s="57"/>
      <c r="S142" s="57"/>
      <c r="T142" s="57"/>
      <c r="U142" s="58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T142" s="17" t="s">
        <v>174</v>
      </c>
      <c r="AU142" s="17" t="s">
        <v>87</v>
      </c>
    </row>
    <row r="143" spans="1:65" s="13" customFormat="1">
      <c r="B143" s="173"/>
      <c r="D143" s="164" t="s">
        <v>243</v>
      </c>
      <c r="E143" s="174" t="s">
        <v>450</v>
      </c>
      <c r="F143" s="175" t="s">
        <v>441</v>
      </c>
      <c r="H143" s="176">
        <v>110</v>
      </c>
      <c r="L143" s="173"/>
      <c r="M143" s="177"/>
      <c r="N143" s="178"/>
      <c r="O143" s="178"/>
      <c r="P143" s="178"/>
      <c r="Q143" s="178"/>
      <c r="R143" s="178"/>
      <c r="S143" s="178"/>
      <c r="T143" s="178"/>
      <c r="U143" s="179"/>
      <c r="AT143" s="174" t="s">
        <v>243</v>
      </c>
      <c r="AU143" s="174" t="s">
        <v>87</v>
      </c>
      <c r="AV143" s="13" t="s">
        <v>89</v>
      </c>
      <c r="AW143" s="13" t="s">
        <v>34</v>
      </c>
      <c r="AX143" s="13" t="s">
        <v>80</v>
      </c>
      <c r="AY143" s="174" t="s">
        <v>164</v>
      </c>
    </row>
    <row r="144" spans="1:65" s="13" customFormat="1">
      <c r="B144" s="173"/>
      <c r="D144" s="164" t="s">
        <v>243</v>
      </c>
      <c r="E144" s="174" t="s">
        <v>451</v>
      </c>
      <c r="F144" s="175" t="s">
        <v>452</v>
      </c>
      <c r="H144" s="176">
        <v>110</v>
      </c>
      <c r="L144" s="173"/>
      <c r="M144" s="177"/>
      <c r="N144" s="178"/>
      <c r="O144" s="178"/>
      <c r="P144" s="178"/>
      <c r="Q144" s="178"/>
      <c r="R144" s="178"/>
      <c r="S144" s="178"/>
      <c r="T144" s="178"/>
      <c r="U144" s="179"/>
      <c r="AT144" s="174" t="s">
        <v>243</v>
      </c>
      <c r="AU144" s="174" t="s">
        <v>87</v>
      </c>
      <c r="AV144" s="13" t="s">
        <v>89</v>
      </c>
      <c r="AW144" s="13" t="s">
        <v>34</v>
      </c>
      <c r="AX144" s="13" t="s">
        <v>87</v>
      </c>
      <c r="AY144" s="174" t="s">
        <v>164</v>
      </c>
    </row>
    <row r="145" spans="1:65" s="2" customFormat="1" ht="21.75" customHeight="1">
      <c r="A145" s="31"/>
      <c r="B145" s="151"/>
      <c r="C145" s="180" t="s">
        <v>172</v>
      </c>
      <c r="D145" s="180" t="s">
        <v>240</v>
      </c>
      <c r="E145" s="181" t="s">
        <v>374</v>
      </c>
      <c r="F145" s="182" t="s">
        <v>375</v>
      </c>
      <c r="G145" s="183" t="s">
        <v>367</v>
      </c>
      <c r="H145" s="184">
        <v>2.1000000000000001E-2</v>
      </c>
      <c r="I145" s="185">
        <v>51300</v>
      </c>
      <c r="J145" s="185">
        <f>ROUND(I145*H145,2)</f>
        <v>1077.3</v>
      </c>
      <c r="K145" s="182" t="s">
        <v>1</v>
      </c>
      <c r="L145" s="186"/>
      <c r="M145" s="187" t="s">
        <v>1</v>
      </c>
      <c r="N145" s="188" t="s">
        <v>45</v>
      </c>
      <c r="O145" s="160">
        <v>0</v>
      </c>
      <c r="P145" s="160">
        <f>O145*H145</f>
        <v>0</v>
      </c>
      <c r="Q145" s="160">
        <v>1</v>
      </c>
      <c r="R145" s="160">
        <f>Q145*H145</f>
        <v>2.1000000000000001E-2</v>
      </c>
      <c r="S145" s="160">
        <v>0</v>
      </c>
      <c r="T145" s="160">
        <f>S145*H145</f>
        <v>0</v>
      </c>
      <c r="U145" s="161" t="s">
        <v>1</v>
      </c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62" t="s">
        <v>250</v>
      </c>
      <c r="AT145" s="162" t="s">
        <v>240</v>
      </c>
      <c r="AU145" s="162" t="s">
        <v>87</v>
      </c>
      <c r="AY145" s="17" t="s">
        <v>164</v>
      </c>
      <c r="BE145" s="163">
        <f>IF(N145="základní",J145,0)</f>
        <v>1077.3</v>
      </c>
      <c r="BF145" s="163">
        <f>IF(N145="snížená",J145,0)</f>
        <v>0</v>
      </c>
      <c r="BG145" s="163">
        <f>IF(N145="zákl. přenesená",J145,0)</f>
        <v>0</v>
      </c>
      <c r="BH145" s="163">
        <f>IF(N145="sníž. přenesená",J145,0)</f>
        <v>0</v>
      </c>
      <c r="BI145" s="163">
        <f>IF(N145="nulová",J145,0)</f>
        <v>0</v>
      </c>
      <c r="BJ145" s="17" t="s">
        <v>87</v>
      </c>
      <c r="BK145" s="163">
        <f>ROUND(I145*H145,2)</f>
        <v>1077.3</v>
      </c>
      <c r="BL145" s="17" t="s">
        <v>172</v>
      </c>
      <c r="BM145" s="162" t="s">
        <v>453</v>
      </c>
    </row>
    <row r="146" spans="1:65" s="2" customFormat="1">
      <c r="A146" s="31"/>
      <c r="B146" s="32"/>
      <c r="C146" s="31"/>
      <c r="D146" s="164" t="s">
        <v>174</v>
      </c>
      <c r="E146" s="31"/>
      <c r="F146" s="165" t="s">
        <v>375</v>
      </c>
      <c r="G146" s="31"/>
      <c r="H146" s="31"/>
      <c r="I146" s="31"/>
      <c r="J146" s="31"/>
      <c r="K146" s="31"/>
      <c r="L146" s="32"/>
      <c r="M146" s="166"/>
      <c r="N146" s="167"/>
      <c r="O146" s="57"/>
      <c r="P146" s="57"/>
      <c r="Q146" s="57"/>
      <c r="R146" s="57"/>
      <c r="S146" s="57"/>
      <c r="T146" s="57"/>
      <c r="U146" s="58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T146" s="17" t="s">
        <v>174</v>
      </c>
      <c r="AU146" s="17" t="s">
        <v>87</v>
      </c>
    </row>
    <row r="147" spans="1:65" s="13" customFormat="1">
      <c r="B147" s="173"/>
      <c r="D147" s="164" t="s">
        <v>243</v>
      </c>
      <c r="E147" s="174" t="s">
        <v>454</v>
      </c>
      <c r="F147" s="175" t="s">
        <v>455</v>
      </c>
      <c r="H147" s="176">
        <v>2.1000000000000001E-2</v>
      </c>
      <c r="L147" s="173"/>
      <c r="M147" s="177"/>
      <c r="N147" s="178"/>
      <c r="O147" s="178"/>
      <c r="P147" s="178"/>
      <c r="Q147" s="178"/>
      <c r="R147" s="178"/>
      <c r="S147" s="178"/>
      <c r="T147" s="178"/>
      <c r="U147" s="179"/>
      <c r="AT147" s="174" t="s">
        <v>243</v>
      </c>
      <c r="AU147" s="174" t="s">
        <v>87</v>
      </c>
      <c r="AV147" s="13" t="s">
        <v>89</v>
      </c>
      <c r="AW147" s="13" t="s">
        <v>34</v>
      </c>
      <c r="AX147" s="13" t="s">
        <v>80</v>
      </c>
      <c r="AY147" s="174" t="s">
        <v>164</v>
      </c>
    </row>
    <row r="148" spans="1:65" s="13" customFormat="1">
      <c r="B148" s="173"/>
      <c r="D148" s="164" t="s">
        <v>243</v>
      </c>
      <c r="E148" s="174" t="s">
        <v>456</v>
      </c>
      <c r="F148" s="175" t="s">
        <v>457</v>
      </c>
      <c r="H148" s="176">
        <v>2.1000000000000001E-2</v>
      </c>
      <c r="L148" s="173"/>
      <c r="M148" s="177"/>
      <c r="N148" s="178"/>
      <c r="O148" s="178"/>
      <c r="P148" s="178"/>
      <c r="Q148" s="178"/>
      <c r="R148" s="178"/>
      <c r="S148" s="178"/>
      <c r="T148" s="178"/>
      <c r="U148" s="179"/>
      <c r="AT148" s="174" t="s">
        <v>243</v>
      </c>
      <c r="AU148" s="174" t="s">
        <v>87</v>
      </c>
      <c r="AV148" s="13" t="s">
        <v>89</v>
      </c>
      <c r="AW148" s="13" t="s">
        <v>34</v>
      </c>
      <c r="AX148" s="13" t="s">
        <v>87</v>
      </c>
      <c r="AY148" s="174" t="s">
        <v>164</v>
      </c>
    </row>
    <row r="149" spans="1:65" s="2" customFormat="1" ht="24.2" customHeight="1">
      <c r="A149" s="31"/>
      <c r="B149" s="151"/>
      <c r="C149" s="180" t="s">
        <v>265</v>
      </c>
      <c r="D149" s="180" t="s">
        <v>240</v>
      </c>
      <c r="E149" s="181" t="s">
        <v>256</v>
      </c>
      <c r="F149" s="182" t="s">
        <v>257</v>
      </c>
      <c r="G149" s="183" t="s">
        <v>240</v>
      </c>
      <c r="H149" s="184">
        <v>22.5</v>
      </c>
      <c r="I149" s="185">
        <v>392</v>
      </c>
      <c r="J149" s="185">
        <f>ROUND(I149*H149,2)</f>
        <v>8820</v>
      </c>
      <c r="K149" s="182" t="s">
        <v>1</v>
      </c>
      <c r="L149" s="186"/>
      <c r="M149" s="187" t="s">
        <v>1</v>
      </c>
      <c r="N149" s="188" t="s">
        <v>45</v>
      </c>
      <c r="O149" s="160">
        <v>0</v>
      </c>
      <c r="P149" s="160">
        <f>O149*H149</f>
        <v>0</v>
      </c>
      <c r="Q149" s="160">
        <v>3.1700000000000001E-3</v>
      </c>
      <c r="R149" s="160">
        <f>Q149*H149</f>
        <v>7.1325E-2</v>
      </c>
      <c r="S149" s="160">
        <v>0</v>
      </c>
      <c r="T149" s="160">
        <f>S149*H149</f>
        <v>0</v>
      </c>
      <c r="U149" s="161" t="s">
        <v>1</v>
      </c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62" t="s">
        <v>250</v>
      </c>
      <c r="AT149" s="162" t="s">
        <v>240</v>
      </c>
      <c r="AU149" s="162" t="s">
        <v>87</v>
      </c>
      <c r="AY149" s="17" t="s">
        <v>164</v>
      </c>
      <c r="BE149" s="163">
        <f>IF(N149="základní",J149,0)</f>
        <v>8820</v>
      </c>
      <c r="BF149" s="163">
        <f>IF(N149="snížená",J149,0)</f>
        <v>0</v>
      </c>
      <c r="BG149" s="163">
        <f>IF(N149="zákl. přenesená",J149,0)</f>
        <v>0</v>
      </c>
      <c r="BH149" s="163">
        <f>IF(N149="sníž. přenesená",J149,0)</f>
        <v>0</v>
      </c>
      <c r="BI149" s="163">
        <f>IF(N149="nulová",J149,0)</f>
        <v>0</v>
      </c>
      <c r="BJ149" s="17" t="s">
        <v>87</v>
      </c>
      <c r="BK149" s="163">
        <f>ROUND(I149*H149,2)</f>
        <v>8820</v>
      </c>
      <c r="BL149" s="17" t="s">
        <v>172</v>
      </c>
      <c r="BM149" s="162" t="s">
        <v>458</v>
      </c>
    </row>
    <row r="150" spans="1:65" s="2" customFormat="1">
      <c r="A150" s="31"/>
      <c r="B150" s="32"/>
      <c r="C150" s="31"/>
      <c r="D150" s="164" t="s">
        <v>174</v>
      </c>
      <c r="E150" s="31"/>
      <c r="F150" s="165" t="s">
        <v>257</v>
      </c>
      <c r="G150" s="31"/>
      <c r="H150" s="31"/>
      <c r="I150" s="31"/>
      <c r="J150" s="31"/>
      <c r="K150" s="31"/>
      <c r="L150" s="32"/>
      <c r="M150" s="166"/>
      <c r="N150" s="167"/>
      <c r="O150" s="57"/>
      <c r="P150" s="57"/>
      <c r="Q150" s="57"/>
      <c r="R150" s="57"/>
      <c r="S150" s="57"/>
      <c r="T150" s="57"/>
      <c r="U150" s="58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T150" s="17" t="s">
        <v>174</v>
      </c>
      <c r="AU150" s="17" t="s">
        <v>87</v>
      </c>
    </row>
    <row r="151" spans="1:65" s="13" customFormat="1">
      <c r="B151" s="173"/>
      <c r="D151" s="164" t="s">
        <v>243</v>
      </c>
      <c r="E151" s="174" t="s">
        <v>459</v>
      </c>
      <c r="F151" s="175" t="s">
        <v>460</v>
      </c>
      <c r="H151" s="176">
        <v>22.5</v>
      </c>
      <c r="L151" s="173"/>
      <c r="M151" s="177"/>
      <c r="N151" s="178"/>
      <c r="O151" s="178"/>
      <c r="P151" s="178"/>
      <c r="Q151" s="178"/>
      <c r="R151" s="178"/>
      <c r="S151" s="178"/>
      <c r="T151" s="178"/>
      <c r="U151" s="179"/>
      <c r="AT151" s="174" t="s">
        <v>243</v>
      </c>
      <c r="AU151" s="174" t="s">
        <v>87</v>
      </c>
      <c r="AV151" s="13" t="s">
        <v>89</v>
      </c>
      <c r="AW151" s="13" t="s">
        <v>34</v>
      </c>
      <c r="AX151" s="13" t="s">
        <v>80</v>
      </c>
      <c r="AY151" s="174" t="s">
        <v>164</v>
      </c>
    </row>
    <row r="152" spans="1:65" s="13" customFormat="1">
      <c r="B152" s="173"/>
      <c r="D152" s="164" t="s">
        <v>243</v>
      </c>
      <c r="E152" s="174" t="s">
        <v>461</v>
      </c>
      <c r="F152" s="175" t="s">
        <v>462</v>
      </c>
      <c r="H152" s="176">
        <v>22.5</v>
      </c>
      <c r="L152" s="173"/>
      <c r="M152" s="177"/>
      <c r="N152" s="178"/>
      <c r="O152" s="178"/>
      <c r="P152" s="178"/>
      <c r="Q152" s="178"/>
      <c r="R152" s="178"/>
      <c r="S152" s="178"/>
      <c r="T152" s="178"/>
      <c r="U152" s="179"/>
      <c r="AT152" s="174" t="s">
        <v>243</v>
      </c>
      <c r="AU152" s="174" t="s">
        <v>87</v>
      </c>
      <c r="AV152" s="13" t="s">
        <v>89</v>
      </c>
      <c r="AW152" s="13" t="s">
        <v>34</v>
      </c>
      <c r="AX152" s="13" t="s">
        <v>87</v>
      </c>
      <c r="AY152" s="174" t="s">
        <v>164</v>
      </c>
    </row>
    <row r="153" spans="1:65" s="2" customFormat="1" ht="24.2" customHeight="1">
      <c r="A153" s="31"/>
      <c r="B153" s="151"/>
      <c r="C153" s="152" t="s">
        <v>286</v>
      </c>
      <c r="D153" s="152" t="s">
        <v>168</v>
      </c>
      <c r="E153" s="153" t="s">
        <v>463</v>
      </c>
      <c r="F153" s="154" t="s">
        <v>464</v>
      </c>
      <c r="G153" s="155" t="s">
        <v>304</v>
      </c>
      <c r="H153" s="156">
        <v>188</v>
      </c>
      <c r="I153" s="157">
        <v>87.5</v>
      </c>
      <c r="J153" s="157">
        <f>ROUND(I153*H153,2)</f>
        <v>16450</v>
      </c>
      <c r="K153" s="154" t="s">
        <v>1</v>
      </c>
      <c r="L153" s="32"/>
      <c r="M153" s="158" t="s">
        <v>1</v>
      </c>
      <c r="N153" s="159" t="s">
        <v>45</v>
      </c>
      <c r="O153" s="160">
        <v>0</v>
      </c>
      <c r="P153" s="160">
        <f>O153*H153</f>
        <v>0</v>
      </c>
      <c r="Q153" s="160">
        <v>6.0000000000000002E-5</v>
      </c>
      <c r="R153" s="160">
        <f>Q153*H153</f>
        <v>1.128E-2</v>
      </c>
      <c r="S153" s="160">
        <v>0</v>
      </c>
      <c r="T153" s="160">
        <f>S153*H153</f>
        <v>0</v>
      </c>
      <c r="U153" s="161" t="s">
        <v>1</v>
      </c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62" t="s">
        <v>172</v>
      </c>
      <c r="AT153" s="162" t="s">
        <v>168</v>
      </c>
      <c r="AU153" s="162" t="s">
        <v>87</v>
      </c>
      <c r="AY153" s="17" t="s">
        <v>164</v>
      </c>
      <c r="BE153" s="163">
        <f>IF(N153="základní",J153,0)</f>
        <v>16450</v>
      </c>
      <c r="BF153" s="163">
        <f>IF(N153="snížená",J153,0)</f>
        <v>0</v>
      </c>
      <c r="BG153" s="163">
        <f>IF(N153="zákl. přenesená",J153,0)</f>
        <v>0</v>
      </c>
      <c r="BH153" s="163">
        <f>IF(N153="sníž. přenesená",J153,0)</f>
        <v>0</v>
      </c>
      <c r="BI153" s="163">
        <f>IF(N153="nulová",J153,0)</f>
        <v>0</v>
      </c>
      <c r="BJ153" s="17" t="s">
        <v>87</v>
      </c>
      <c r="BK153" s="163">
        <f>ROUND(I153*H153,2)</f>
        <v>16450</v>
      </c>
      <c r="BL153" s="17" t="s">
        <v>172</v>
      </c>
      <c r="BM153" s="162" t="s">
        <v>465</v>
      </c>
    </row>
    <row r="154" spans="1:65" s="2" customFormat="1" ht="19.5">
      <c r="A154" s="31"/>
      <c r="B154" s="32"/>
      <c r="C154" s="31"/>
      <c r="D154" s="164" t="s">
        <v>174</v>
      </c>
      <c r="E154" s="31"/>
      <c r="F154" s="165" t="s">
        <v>466</v>
      </c>
      <c r="G154" s="31"/>
      <c r="H154" s="31"/>
      <c r="I154" s="31"/>
      <c r="J154" s="31"/>
      <c r="K154" s="31"/>
      <c r="L154" s="32"/>
      <c r="M154" s="166"/>
      <c r="N154" s="167"/>
      <c r="O154" s="57"/>
      <c r="P154" s="57"/>
      <c r="Q154" s="57"/>
      <c r="R154" s="57"/>
      <c r="S154" s="57"/>
      <c r="T154" s="57"/>
      <c r="U154" s="58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T154" s="17" t="s">
        <v>174</v>
      </c>
      <c r="AU154" s="17" t="s">
        <v>87</v>
      </c>
    </row>
    <row r="155" spans="1:65" s="13" customFormat="1">
      <c r="B155" s="173"/>
      <c r="D155" s="164" t="s">
        <v>243</v>
      </c>
      <c r="E155" s="174" t="s">
        <v>467</v>
      </c>
      <c r="F155" s="175" t="s">
        <v>468</v>
      </c>
      <c r="H155" s="176">
        <v>188</v>
      </c>
      <c r="L155" s="173"/>
      <c r="M155" s="177"/>
      <c r="N155" s="178"/>
      <c r="O155" s="178"/>
      <c r="P155" s="178"/>
      <c r="Q155" s="178"/>
      <c r="R155" s="178"/>
      <c r="S155" s="178"/>
      <c r="T155" s="178"/>
      <c r="U155" s="179"/>
      <c r="AT155" s="174" t="s">
        <v>243</v>
      </c>
      <c r="AU155" s="174" t="s">
        <v>87</v>
      </c>
      <c r="AV155" s="13" t="s">
        <v>89</v>
      </c>
      <c r="AW155" s="13" t="s">
        <v>34</v>
      </c>
      <c r="AX155" s="13" t="s">
        <v>87</v>
      </c>
      <c r="AY155" s="174" t="s">
        <v>164</v>
      </c>
    </row>
    <row r="156" spans="1:65" s="12" customFormat="1" ht="25.9" customHeight="1">
      <c r="B156" s="139"/>
      <c r="D156" s="140" t="s">
        <v>79</v>
      </c>
      <c r="E156" s="141" t="s">
        <v>263</v>
      </c>
      <c r="F156" s="141" t="s">
        <v>264</v>
      </c>
      <c r="J156" s="142">
        <f>BK156</f>
        <v>5479.8899999999994</v>
      </c>
      <c r="L156" s="139"/>
      <c r="M156" s="143"/>
      <c r="N156" s="144"/>
      <c r="O156" s="144"/>
      <c r="P156" s="145">
        <f>SUM(P157:P202)</f>
        <v>0</v>
      </c>
      <c r="Q156" s="144"/>
      <c r="R156" s="145">
        <f>SUM(R157:R202)</f>
        <v>6.7786700000000005E-3</v>
      </c>
      <c r="S156" s="144"/>
      <c r="T156" s="145">
        <f>SUM(T157:T202)</f>
        <v>0</v>
      </c>
      <c r="U156" s="146"/>
      <c r="AR156" s="140" t="s">
        <v>172</v>
      </c>
      <c r="AT156" s="147" t="s">
        <v>79</v>
      </c>
      <c r="AU156" s="147" t="s">
        <v>80</v>
      </c>
      <c r="AY156" s="140" t="s">
        <v>164</v>
      </c>
      <c r="BK156" s="148">
        <f>SUM(BK157:BK202)</f>
        <v>5479.8899999999994</v>
      </c>
    </row>
    <row r="157" spans="1:65" s="2" customFormat="1" ht="24.2" customHeight="1">
      <c r="A157" s="31"/>
      <c r="B157" s="151"/>
      <c r="C157" s="152" t="s">
        <v>250</v>
      </c>
      <c r="D157" s="152" t="s">
        <v>168</v>
      </c>
      <c r="E157" s="153" t="s">
        <v>266</v>
      </c>
      <c r="F157" s="154" t="s">
        <v>267</v>
      </c>
      <c r="G157" s="155" t="s">
        <v>268</v>
      </c>
      <c r="H157" s="156">
        <v>6.7530000000000001</v>
      </c>
      <c r="I157" s="157">
        <v>75.099999999999994</v>
      </c>
      <c r="J157" s="157">
        <f>ROUND(I157*H157,2)</f>
        <v>507.15</v>
      </c>
      <c r="K157" s="154" t="s">
        <v>1</v>
      </c>
      <c r="L157" s="32"/>
      <c r="M157" s="158" t="s">
        <v>1</v>
      </c>
      <c r="N157" s="159" t="s">
        <v>45</v>
      </c>
      <c r="O157" s="160">
        <v>0</v>
      </c>
      <c r="P157" s="160">
        <f>O157*H157</f>
        <v>0</v>
      </c>
      <c r="Q157" s="160">
        <v>6.9999999999999994E-5</v>
      </c>
      <c r="R157" s="160">
        <f>Q157*H157</f>
        <v>4.7270999999999999E-4</v>
      </c>
      <c r="S157" s="160">
        <v>0</v>
      </c>
      <c r="T157" s="160">
        <f>S157*H157</f>
        <v>0</v>
      </c>
      <c r="U157" s="161" t="s">
        <v>1</v>
      </c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62" t="s">
        <v>172</v>
      </c>
      <c r="AT157" s="162" t="s">
        <v>168</v>
      </c>
      <c r="AU157" s="162" t="s">
        <v>87</v>
      </c>
      <c r="AY157" s="17" t="s">
        <v>164</v>
      </c>
      <c r="BE157" s="163">
        <f>IF(N157="základní",J157,0)</f>
        <v>507.15</v>
      </c>
      <c r="BF157" s="163">
        <f>IF(N157="snížená",J157,0)</f>
        <v>0</v>
      </c>
      <c r="BG157" s="163">
        <f>IF(N157="zákl. přenesená",J157,0)</f>
        <v>0</v>
      </c>
      <c r="BH157" s="163">
        <f>IF(N157="sníž. přenesená",J157,0)</f>
        <v>0</v>
      </c>
      <c r="BI157" s="163">
        <f>IF(N157="nulová",J157,0)</f>
        <v>0</v>
      </c>
      <c r="BJ157" s="17" t="s">
        <v>87</v>
      </c>
      <c r="BK157" s="163">
        <f>ROUND(I157*H157,2)</f>
        <v>507.15</v>
      </c>
      <c r="BL157" s="17" t="s">
        <v>172</v>
      </c>
      <c r="BM157" s="162" t="s">
        <v>469</v>
      </c>
    </row>
    <row r="158" spans="1:65" s="2" customFormat="1" ht="19.5">
      <c r="A158" s="31"/>
      <c r="B158" s="32"/>
      <c r="C158" s="31"/>
      <c r="D158" s="164" t="s">
        <v>174</v>
      </c>
      <c r="E158" s="31"/>
      <c r="F158" s="165" t="s">
        <v>270</v>
      </c>
      <c r="G158" s="31"/>
      <c r="H158" s="31"/>
      <c r="I158" s="31"/>
      <c r="J158" s="31"/>
      <c r="K158" s="31"/>
      <c r="L158" s="32"/>
      <c r="M158" s="166"/>
      <c r="N158" s="167"/>
      <c r="O158" s="57"/>
      <c r="P158" s="57"/>
      <c r="Q158" s="57"/>
      <c r="R158" s="57"/>
      <c r="S158" s="57"/>
      <c r="T158" s="57"/>
      <c r="U158" s="58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T158" s="17" t="s">
        <v>174</v>
      </c>
      <c r="AU158" s="17" t="s">
        <v>87</v>
      </c>
    </row>
    <row r="159" spans="1:65" s="13" customFormat="1">
      <c r="B159" s="173"/>
      <c r="D159" s="164" t="s">
        <v>243</v>
      </c>
      <c r="E159" s="174" t="s">
        <v>470</v>
      </c>
      <c r="F159" s="175" t="s">
        <v>471</v>
      </c>
      <c r="H159" s="176">
        <v>2.996</v>
      </c>
      <c r="L159" s="173"/>
      <c r="M159" s="177"/>
      <c r="N159" s="178"/>
      <c r="O159" s="178"/>
      <c r="P159" s="178"/>
      <c r="Q159" s="178"/>
      <c r="R159" s="178"/>
      <c r="S159" s="178"/>
      <c r="T159" s="178"/>
      <c r="U159" s="179"/>
      <c r="AT159" s="174" t="s">
        <v>243</v>
      </c>
      <c r="AU159" s="174" t="s">
        <v>87</v>
      </c>
      <c r="AV159" s="13" t="s">
        <v>89</v>
      </c>
      <c r="AW159" s="13" t="s">
        <v>34</v>
      </c>
      <c r="AX159" s="13" t="s">
        <v>80</v>
      </c>
      <c r="AY159" s="174" t="s">
        <v>164</v>
      </c>
    </row>
    <row r="160" spans="1:65" s="13" customFormat="1">
      <c r="B160" s="173"/>
      <c r="D160" s="164" t="s">
        <v>243</v>
      </c>
      <c r="E160" s="174" t="s">
        <v>423</v>
      </c>
      <c r="F160" s="175" t="s">
        <v>472</v>
      </c>
      <c r="H160" s="176">
        <v>0.67700000000000005</v>
      </c>
      <c r="L160" s="173"/>
      <c r="M160" s="177"/>
      <c r="N160" s="178"/>
      <c r="O160" s="178"/>
      <c r="P160" s="178"/>
      <c r="Q160" s="178"/>
      <c r="R160" s="178"/>
      <c r="S160" s="178"/>
      <c r="T160" s="178"/>
      <c r="U160" s="179"/>
      <c r="AT160" s="174" t="s">
        <v>243</v>
      </c>
      <c r="AU160" s="174" t="s">
        <v>87</v>
      </c>
      <c r="AV160" s="13" t="s">
        <v>89</v>
      </c>
      <c r="AW160" s="13" t="s">
        <v>34</v>
      </c>
      <c r="AX160" s="13" t="s">
        <v>80</v>
      </c>
      <c r="AY160" s="174" t="s">
        <v>164</v>
      </c>
    </row>
    <row r="161" spans="1:65" s="13" customFormat="1">
      <c r="B161" s="173"/>
      <c r="D161" s="164" t="s">
        <v>243</v>
      </c>
      <c r="E161" s="174" t="s">
        <v>425</v>
      </c>
      <c r="F161" s="175" t="s">
        <v>473</v>
      </c>
      <c r="H161" s="176">
        <v>3.08</v>
      </c>
      <c r="L161" s="173"/>
      <c r="M161" s="177"/>
      <c r="N161" s="178"/>
      <c r="O161" s="178"/>
      <c r="P161" s="178"/>
      <c r="Q161" s="178"/>
      <c r="R161" s="178"/>
      <c r="S161" s="178"/>
      <c r="T161" s="178"/>
      <c r="U161" s="179"/>
      <c r="AT161" s="174" t="s">
        <v>243</v>
      </c>
      <c r="AU161" s="174" t="s">
        <v>87</v>
      </c>
      <c r="AV161" s="13" t="s">
        <v>89</v>
      </c>
      <c r="AW161" s="13" t="s">
        <v>34</v>
      </c>
      <c r="AX161" s="13" t="s">
        <v>80</v>
      </c>
      <c r="AY161" s="174" t="s">
        <v>164</v>
      </c>
    </row>
    <row r="162" spans="1:65" s="13" customFormat="1">
      <c r="B162" s="173"/>
      <c r="D162" s="164" t="s">
        <v>243</v>
      </c>
      <c r="E162" s="174" t="s">
        <v>474</v>
      </c>
      <c r="F162" s="175" t="s">
        <v>475</v>
      </c>
      <c r="H162" s="176">
        <v>6.7530000000000001</v>
      </c>
      <c r="L162" s="173"/>
      <c r="M162" s="177"/>
      <c r="N162" s="178"/>
      <c r="O162" s="178"/>
      <c r="P162" s="178"/>
      <c r="Q162" s="178"/>
      <c r="R162" s="178"/>
      <c r="S162" s="178"/>
      <c r="T162" s="178"/>
      <c r="U162" s="179"/>
      <c r="AT162" s="174" t="s">
        <v>243</v>
      </c>
      <c r="AU162" s="174" t="s">
        <v>87</v>
      </c>
      <c r="AV162" s="13" t="s">
        <v>89</v>
      </c>
      <c r="AW162" s="13" t="s">
        <v>34</v>
      </c>
      <c r="AX162" s="13" t="s">
        <v>87</v>
      </c>
      <c r="AY162" s="174" t="s">
        <v>164</v>
      </c>
    </row>
    <row r="163" spans="1:65" s="2" customFormat="1" ht="16.5" customHeight="1">
      <c r="A163" s="31"/>
      <c r="B163" s="151"/>
      <c r="C163" s="152" t="s">
        <v>301</v>
      </c>
      <c r="D163" s="152" t="s">
        <v>168</v>
      </c>
      <c r="E163" s="153" t="s">
        <v>279</v>
      </c>
      <c r="F163" s="154" t="s">
        <v>280</v>
      </c>
      <c r="G163" s="155" t="s">
        <v>268</v>
      </c>
      <c r="H163" s="156">
        <v>6.7530000000000001</v>
      </c>
      <c r="I163" s="157">
        <v>5.43</v>
      </c>
      <c r="J163" s="157">
        <f>ROUND(I163*H163,2)</f>
        <v>36.67</v>
      </c>
      <c r="K163" s="154" t="s">
        <v>1</v>
      </c>
      <c r="L163" s="32"/>
      <c r="M163" s="158" t="s">
        <v>1</v>
      </c>
      <c r="N163" s="159" t="s">
        <v>45</v>
      </c>
      <c r="O163" s="160">
        <v>0</v>
      </c>
      <c r="P163" s="160">
        <f>O163*H163</f>
        <v>0</v>
      </c>
      <c r="Q163" s="160">
        <v>0</v>
      </c>
      <c r="R163" s="160">
        <f>Q163*H163</f>
        <v>0</v>
      </c>
      <c r="S163" s="160">
        <v>0</v>
      </c>
      <c r="T163" s="160">
        <f>S163*H163</f>
        <v>0</v>
      </c>
      <c r="U163" s="161" t="s">
        <v>1</v>
      </c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62" t="s">
        <v>172</v>
      </c>
      <c r="AT163" s="162" t="s">
        <v>168</v>
      </c>
      <c r="AU163" s="162" t="s">
        <v>87</v>
      </c>
      <c r="AY163" s="17" t="s">
        <v>164</v>
      </c>
      <c r="BE163" s="163">
        <f>IF(N163="základní",J163,0)</f>
        <v>36.67</v>
      </c>
      <c r="BF163" s="163">
        <f>IF(N163="snížená",J163,0)</f>
        <v>0</v>
      </c>
      <c r="BG163" s="163">
        <f>IF(N163="zákl. přenesená",J163,0)</f>
        <v>0</v>
      </c>
      <c r="BH163" s="163">
        <f>IF(N163="sníž. přenesená",J163,0)</f>
        <v>0</v>
      </c>
      <c r="BI163" s="163">
        <f>IF(N163="nulová",J163,0)</f>
        <v>0</v>
      </c>
      <c r="BJ163" s="17" t="s">
        <v>87</v>
      </c>
      <c r="BK163" s="163">
        <f>ROUND(I163*H163,2)</f>
        <v>36.67</v>
      </c>
      <c r="BL163" s="17" t="s">
        <v>172</v>
      </c>
      <c r="BM163" s="162" t="s">
        <v>476</v>
      </c>
    </row>
    <row r="164" spans="1:65" s="2" customFormat="1" ht="19.5">
      <c r="A164" s="31"/>
      <c r="B164" s="32"/>
      <c r="C164" s="31"/>
      <c r="D164" s="164" t="s">
        <v>174</v>
      </c>
      <c r="E164" s="31"/>
      <c r="F164" s="165" t="s">
        <v>282</v>
      </c>
      <c r="G164" s="31"/>
      <c r="H164" s="31"/>
      <c r="I164" s="31"/>
      <c r="J164" s="31"/>
      <c r="K164" s="31"/>
      <c r="L164" s="32"/>
      <c r="M164" s="166"/>
      <c r="N164" s="167"/>
      <c r="O164" s="57"/>
      <c r="P164" s="57"/>
      <c r="Q164" s="57"/>
      <c r="R164" s="57"/>
      <c r="S164" s="57"/>
      <c r="T164" s="57"/>
      <c r="U164" s="58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T164" s="17" t="s">
        <v>174</v>
      </c>
      <c r="AU164" s="17" t="s">
        <v>87</v>
      </c>
    </row>
    <row r="165" spans="1:65" s="13" customFormat="1">
      <c r="B165" s="173"/>
      <c r="D165" s="164" t="s">
        <v>243</v>
      </c>
      <c r="E165" s="174" t="s">
        <v>477</v>
      </c>
      <c r="F165" s="175" t="s">
        <v>471</v>
      </c>
      <c r="H165" s="176">
        <v>2.996</v>
      </c>
      <c r="L165" s="173"/>
      <c r="M165" s="177"/>
      <c r="N165" s="178"/>
      <c r="O165" s="178"/>
      <c r="P165" s="178"/>
      <c r="Q165" s="178"/>
      <c r="R165" s="178"/>
      <c r="S165" s="178"/>
      <c r="T165" s="178"/>
      <c r="U165" s="179"/>
      <c r="AT165" s="174" t="s">
        <v>243</v>
      </c>
      <c r="AU165" s="174" t="s">
        <v>87</v>
      </c>
      <c r="AV165" s="13" t="s">
        <v>89</v>
      </c>
      <c r="AW165" s="13" t="s">
        <v>34</v>
      </c>
      <c r="AX165" s="13" t="s">
        <v>80</v>
      </c>
      <c r="AY165" s="174" t="s">
        <v>164</v>
      </c>
    </row>
    <row r="166" spans="1:65" s="13" customFormat="1">
      <c r="B166" s="173"/>
      <c r="D166" s="164" t="s">
        <v>243</v>
      </c>
      <c r="E166" s="174" t="s">
        <v>427</v>
      </c>
      <c r="F166" s="175" t="s">
        <v>472</v>
      </c>
      <c r="H166" s="176">
        <v>0.67700000000000005</v>
      </c>
      <c r="L166" s="173"/>
      <c r="M166" s="177"/>
      <c r="N166" s="178"/>
      <c r="O166" s="178"/>
      <c r="P166" s="178"/>
      <c r="Q166" s="178"/>
      <c r="R166" s="178"/>
      <c r="S166" s="178"/>
      <c r="T166" s="178"/>
      <c r="U166" s="179"/>
      <c r="AT166" s="174" t="s">
        <v>243</v>
      </c>
      <c r="AU166" s="174" t="s">
        <v>87</v>
      </c>
      <c r="AV166" s="13" t="s">
        <v>89</v>
      </c>
      <c r="AW166" s="13" t="s">
        <v>34</v>
      </c>
      <c r="AX166" s="13" t="s">
        <v>80</v>
      </c>
      <c r="AY166" s="174" t="s">
        <v>164</v>
      </c>
    </row>
    <row r="167" spans="1:65" s="13" customFormat="1">
      <c r="B167" s="173"/>
      <c r="D167" s="164" t="s">
        <v>243</v>
      </c>
      <c r="E167" s="174" t="s">
        <v>428</v>
      </c>
      <c r="F167" s="175" t="s">
        <v>473</v>
      </c>
      <c r="H167" s="176">
        <v>3.08</v>
      </c>
      <c r="L167" s="173"/>
      <c r="M167" s="177"/>
      <c r="N167" s="178"/>
      <c r="O167" s="178"/>
      <c r="P167" s="178"/>
      <c r="Q167" s="178"/>
      <c r="R167" s="178"/>
      <c r="S167" s="178"/>
      <c r="T167" s="178"/>
      <c r="U167" s="179"/>
      <c r="AT167" s="174" t="s">
        <v>243</v>
      </c>
      <c r="AU167" s="174" t="s">
        <v>87</v>
      </c>
      <c r="AV167" s="13" t="s">
        <v>89</v>
      </c>
      <c r="AW167" s="13" t="s">
        <v>34</v>
      </c>
      <c r="AX167" s="13" t="s">
        <v>80</v>
      </c>
      <c r="AY167" s="174" t="s">
        <v>164</v>
      </c>
    </row>
    <row r="168" spans="1:65" s="13" customFormat="1">
      <c r="B168" s="173"/>
      <c r="D168" s="164" t="s">
        <v>243</v>
      </c>
      <c r="E168" s="174" t="s">
        <v>478</v>
      </c>
      <c r="F168" s="175" t="s">
        <v>479</v>
      </c>
      <c r="H168" s="176">
        <v>6.7530000000000001</v>
      </c>
      <c r="L168" s="173"/>
      <c r="M168" s="177"/>
      <c r="N168" s="178"/>
      <c r="O168" s="178"/>
      <c r="P168" s="178"/>
      <c r="Q168" s="178"/>
      <c r="R168" s="178"/>
      <c r="S168" s="178"/>
      <c r="T168" s="178"/>
      <c r="U168" s="179"/>
      <c r="AT168" s="174" t="s">
        <v>243</v>
      </c>
      <c r="AU168" s="174" t="s">
        <v>87</v>
      </c>
      <c r="AV168" s="13" t="s">
        <v>89</v>
      </c>
      <c r="AW168" s="13" t="s">
        <v>34</v>
      </c>
      <c r="AX168" s="13" t="s">
        <v>87</v>
      </c>
      <c r="AY168" s="174" t="s">
        <v>164</v>
      </c>
    </row>
    <row r="169" spans="1:65" s="2" customFormat="1" ht="24.2" customHeight="1">
      <c r="A169" s="31"/>
      <c r="B169" s="151"/>
      <c r="C169" s="152" t="s">
        <v>306</v>
      </c>
      <c r="D169" s="152" t="s">
        <v>168</v>
      </c>
      <c r="E169" s="153" t="s">
        <v>287</v>
      </c>
      <c r="F169" s="154" t="s">
        <v>288</v>
      </c>
      <c r="G169" s="155" t="s">
        <v>268</v>
      </c>
      <c r="H169" s="156">
        <v>6.7530000000000001</v>
      </c>
      <c r="I169" s="157">
        <v>115</v>
      </c>
      <c r="J169" s="157">
        <f>ROUND(I169*H169,2)</f>
        <v>776.6</v>
      </c>
      <c r="K169" s="154" t="s">
        <v>1</v>
      </c>
      <c r="L169" s="32"/>
      <c r="M169" s="158" t="s">
        <v>1</v>
      </c>
      <c r="N169" s="159" t="s">
        <v>45</v>
      </c>
      <c r="O169" s="160">
        <v>0</v>
      </c>
      <c r="P169" s="160">
        <f>O169*H169</f>
        <v>0</v>
      </c>
      <c r="Q169" s="160">
        <v>0</v>
      </c>
      <c r="R169" s="160">
        <f>Q169*H169</f>
        <v>0</v>
      </c>
      <c r="S169" s="160">
        <v>0</v>
      </c>
      <c r="T169" s="160">
        <f>S169*H169</f>
        <v>0</v>
      </c>
      <c r="U169" s="161" t="s">
        <v>1</v>
      </c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62" t="s">
        <v>172</v>
      </c>
      <c r="AT169" s="162" t="s">
        <v>168</v>
      </c>
      <c r="AU169" s="162" t="s">
        <v>87</v>
      </c>
      <c r="AY169" s="17" t="s">
        <v>164</v>
      </c>
      <c r="BE169" s="163">
        <f>IF(N169="základní",J169,0)</f>
        <v>776.6</v>
      </c>
      <c r="BF169" s="163">
        <f>IF(N169="snížená",J169,0)</f>
        <v>0</v>
      </c>
      <c r="BG169" s="163">
        <f>IF(N169="zákl. přenesená",J169,0)</f>
        <v>0</v>
      </c>
      <c r="BH169" s="163">
        <f>IF(N169="sníž. přenesená",J169,0)</f>
        <v>0</v>
      </c>
      <c r="BI169" s="163">
        <f>IF(N169="nulová",J169,0)</f>
        <v>0</v>
      </c>
      <c r="BJ169" s="17" t="s">
        <v>87</v>
      </c>
      <c r="BK169" s="163">
        <f>ROUND(I169*H169,2)</f>
        <v>776.6</v>
      </c>
      <c r="BL169" s="17" t="s">
        <v>172</v>
      </c>
      <c r="BM169" s="162" t="s">
        <v>480</v>
      </c>
    </row>
    <row r="170" spans="1:65" s="2" customFormat="1" ht="19.5">
      <c r="A170" s="31"/>
      <c r="B170" s="32"/>
      <c r="C170" s="31"/>
      <c r="D170" s="164" t="s">
        <v>174</v>
      </c>
      <c r="E170" s="31"/>
      <c r="F170" s="165" t="s">
        <v>290</v>
      </c>
      <c r="G170" s="31"/>
      <c r="H170" s="31"/>
      <c r="I170" s="31"/>
      <c r="J170" s="31"/>
      <c r="K170" s="31"/>
      <c r="L170" s="32"/>
      <c r="M170" s="166"/>
      <c r="N170" s="167"/>
      <c r="O170" s="57"/>
      <c r="P170" s="57"/>
      <c r="Q170" s="57"/>
      <c r="R170" s="57"/>
      <c r="S170" s="57"/>
      <c r="T170" s="57"/>
      <c r="U170" s="58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T170" s="17" t="s">
        <v>174</v>
      </c>
      <c r="AU170" s="17" t="s">
        <v>87</v>
      </c>
    </row>
    <row r="171" spans="1:65" s="13" customFormat="1">
      <c r="B171" s="173"/>
      <c r="D171" s="164" t="s">
        <v>243</v>
      </c>
      <c r="E171" s="174" t="s">
        <v>481</v>
      </c>
      <c r="F171" s="175" t="s">
        <v>471</v>
      </c>
      <c r="H171" s="176">
        <v>2.996</v>
      </c>
      <c r="L171" s="173"/>
      <c r="M171" s="177"/>
      <c r="N171" s="178"/>
      <c r="O171" s="178"/>
      <c r="P171" s="178"/>
      <c r="Q171" s="178"/>
      <c r="R171" s="178"/>
      <c r="S171" s="178"/>
      <c r="T171" s="178"/>
      <c r="U171" s="179"/>
      <c r="AT171" s="174" t="s">
        <v>243</v>
      </c>
      <c r="AU171" s="174" t="s">
        <v>87</v>
      </c>
      <c r="AV171" s="13" t="s">
        <v>89</v>
      </c>
      <c r="AW171" s="13" t="s">
        <v>34</v>
      </c>
      <c r="AX171" s="13" t="s">
        <v>80</v>
      </c>
      <c r="AY171" s="174" t="s">
        <v>164</v>
      </c>
    </row>
    <row r="172" spans="1:65" s="13" customFormat="1">
      <c r="B172" s="173"/>
      <c r="D172" s="164" t="s">
        <v>243</v>
      </c>
      <c r="E172" s="174" t="s">
        <v>429</v>
      </c>
      <c r="F172" s="175" t="s">
        <v>472</v>
      </c>
      <c r="H172" s="176">
        <v>0.67700000000000005</v>
      </c>
      <c r="L172" s="173"/>
      <c r="M172" s="177"/>
      <c r="N172" s="178"/>
      <c r="O172" s="178"/>
      <c r="P172" s="178"/>
      <c r="Q172" s="178"/>
      <c r="R172" s="178"/>
      <c r="S172" s="178"/>
      <c r="T172" s="178"/>
      <c r="U172" s="179"/>
      <c r="AT172" s="174" t="s">
        <v>243</v>
      </c>
      <c r="AU172" s="174" t="s">
        <v>87</v>
      </c>
      <c r="AV172" s="13" t="s">
        <v>89</v>
      </c>
      <c r="AW172" s="13" t="s">
        <v>34</v>
      </c>
      <c r="AX172" s="13" t="s">
        <v>80</v>
      </c>
      <c r="AY172" s="174" t="s">
        <v>164</v>
      </c>
    </row>
    <row r="173" spans="1:65" s="13" customFormat="1">
      <c r="B173" s="173"/>
      <c r="D173" s="164" t="s">
        <v>243</v>
      </c>
      <c r="E173" s="174" t="s">
        <v>430</v>
      </c>
      <c r="F173" s="175" t="s">
        <v>473</v>
      </c>
      <c r="H173" s="176">
        <v>3.08</v>
      </c>
      <c r="L173" s="173"/>
      <c r="M173" s="177"/>
      <c r="N173" s="178"/>
      <c r="O173" s="178"/>
      <c r="P173" s="178"/>
      <c r="Q173" s="178"/>
      <c r="R173" s="178"/>
      <c r="S173" s="178"/>
      <c r="T173" s="178"/>
      <c r="U173" s="179"/>
      <c r="AT173" s="174" t="s">
        <v>243</v>
      </c>
      <c r="AU173" s="174" t="s">
        <v>87</v>
      </c>
      <c r="AV173" s="13" t="s">
        <v>89</v>
      </c>
      <c r="AW173" s="13" t="s">
        <v>34</v>
      </c>
      <c r="AX173" s="13" t="s">
        <v>80</v>
      </c>
      <c r="AY173" s="174" t="s">
        <v>164</v>
      </c>
    </row>
    <row r="174" spans="1:65" s="13" customFormat="1">
      <c r="B174" s="173"/>
      <c r="D174" s="164" t="s">
        <v>243</v>
      </c>
      <c r="E174" s="174" t="s">
        <v>482</v>
      </c>
      <c r="F174" s="175" t="s">
        <v>483</v>
      </c>
      <c r="H174" s="176">
        <v>6.7530000000000001</v>
      </c>
      <c r="L174" s="173"/>
      <c r="M174" s="177"/>
      <c r="N174" s="178"/>
      <c r="O174" s="178"/>
      <c r="P174" s="178"/>
      <c r="Q174" s="178"/>
      <c r="R174" s="178"/>
      <c r="S174" s="178"/>
      <c r="T174" s="178"/>
      <c r="U174" s="179"/>
      <c r="AT174" s="174" t="s">
        <v>243</v>
      </c>
      <c r="AU174" s="174" t="s">
        <v>87</v>
      </c>
      <c r="AV174" s="13" t="s">
        <v>89</v>
      </c>
      <c r="AW174" s="13" t="s">
        <v>34</v>
      </c>
      <c r="AX174" s="13" t="s">
        <v>87</v>
      </c>
      <c r="AY174" s="174" t="s">
        <v>164</v>
      </c>
    </row>
    <row r="175" spans="1:65" s="2" customFormat="1" ht="24.2" customHeight="1">
      <c r="A175" s="31"/>
      <c r="B175" s="151"/>
      <c r="C175" s="152" t="s">
        <v>315</v>
      </c>
      <c r="D175" s="152" t="s">
        <v>168</v>
      </c>
      <c r="E175" s="153" t="s">
        <v>294</v>
      </c>
      <c r="F175" s="154" t="s">
        <v>295</v>
      </c>
      <c r="G175" s="155" t="s">
        <v>268</v>
      </c>
      <c r="H175" s="156">
        <v>6.7530000000000001</v>
      </c>
      <c r="I175" s="157">
        <v>106</v>
      </c>
      <c r="J175" s="157">
        <f>ROUND(I175*H175,2)</f>
        <v>715.82</v>
      </c>
      <c r="K175" s="154" t="s">
        <v>1</v>
      </c>
      <c r="L175" s="32"/>
      <c r="M175" s="158" t="s">
        <v>1</v>
      </c>
      <c r="N175" s="159" t="s">
        <v>45</v>
      </c>
      <c r="O175" s="160">
        <v>0</v>
      </c>
      <c r="P175" s="160">
        <f>O175*H175</f>
        <v>0</v>
      </c>
      <c r="Q175" s="160">
        <v>0</v>
      </c>
      <c r="R175" s="160">
        <f>Q175*H175</f>
        <v>0</v>
      </c>
      <c r="S175" s="160">
        <v>0</v>
      </c>
      <c r="T175" s="160">
        <f>S175*H175</f>
        <v>0</v>
      </c>
      <c r="U175" s="161" t="s">
        <v>1</v>
      </c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62" t="s">
        <v>172</v>
      </c>
      <c r="AT175" s="162" t="s">
        <v>168</v>
      </c>
      <c r="AU175" s="162" t="s">
        <v>87</v>
      </c>
      <c r="AY175" s="17" t="s">
        <v>164</v>
      </c>
      <c r="BE175" s="163">
        <f>IF(N175="základní",J175,0)</f>
        <v>715.82</v>
      </c>
      <c r="BF175" s="163">
        <f>IF(N175="snížená",J175,0)</f>
        <v>0</v>
      </c>
      <c r="BG175" s="163">
        <f>IF(N175="zákl. přenesená",J175,0)</f>
        <v>0</v>
      </c>
      <c r="BH175" s="163">
        <f>IF(N175="sníž. přenesená",J175,0)</f>
        <v>0</v>
      </c>
      <c r="BI175" s="163">
        <f>IF(N175="nulová",J175,0)</f>
        <v>0</v>
      </c>
      <c r="BJ175" s="17" t="s">
        <v>87</v>
      </c>
      <c r="BK175" s="163">
        <f>ROUND(I175*H175,2)</f>
        <v>715.82</v>
      </c>
      <c r="BL175" s="17" t="s">
        <v>172</v>
      </c>
      <c r="BM175" s="162" t="s">
        <v>484</v>
      </c>
    </row>
    <row r="176" spans="1:65" s="2" customFormat="1" ht="19.5">
      <c r="A176" s="31"/>
      <c r="B176" s="32"/>
      <c r="C176" s="31"/>
      <c r="D176" s="164" t="s">
        <v>174</v>
      </c>
      <c r="E176" s="31"/>
      <c r="F176" s="165" t="s">
        <v>297</v>
      </c>
      <c r="G176" s="31"/>
      <c r="H176" s="31"/>
      <c r="I176" s="31"/>
      <c r="J176" s="31"/>
      <c r="K176" s="31"/>
      <c r="L176" s="32"/>
      <c r="M176" s="166"/>
      <c r="N176" s="167"/>
      <c r="O176" s="57"/>
      <c r="P176" s="57"/>
      <c r="Q176" s="57"/>
      <c r="R176" s="57"/>
      <c r="S176" s="57"/>
      <c r="T176" s="57"/>
      <c r="U176" s="58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T176" s="17" t="s">
        <v>174</v>
      </c>
      <c r="AU176" s="17" t="s">
        <v>87</v>
      </c>
    </row>
    <row r="177" spans="1:65" s="13" customFormat="1">
      <c r="B177" s="173"/>
      <c r="D177" s="164" t="s">
        <v>243</v>
      </c>
      <c r="E177" s="174" t="s">
        <v>485</v>
      </c>
      <c r="F177" s="175" t="s">
        <v>471</v>
      </c>
      <c r="H177" s="176">
        <v>2.996</v>
      </c>
      <c r="L177" s="173"/>
      <c r="M177" s="177"/>
      <c r="N177" s="178"/>
      <c r="O177" s="178"/>
      <c r="P177" s="178"/>
      <c r="Q177" s="178"/>
      <c r="R177" s="178"/>
      <c r="S177" s="178"/>
      <c r="T177" s="178"/>
      <c r="U177" s="179"/>
      <c r="AT177" s="174" t="s">
        <v>243</v>
      </c>
      <c r="AU177" s="174" t="s">
        <v>87</v>
      </c>
      <c r="AV177" s="13" t="s">
        <v>89</v>
      </c>
      <c r="AW177" s="13" t="s">
        <v>34</v>
      </c>
      <c r="AX177" s="13" t="s">
        <v>80</v>
      </c>
      <c r="AY177" s="174" t="s">
        <v>164</v>
      </c>
    </row>
    <row r="178" spans="1:65" s="13" customFormat="1">
      <c r="B178" s="173"/>
      <c r="D178" s="164" t="s">
        <v>243</v>
      </c>
      <c r="E178" s="174" t="s">
        <v>431</v>
      </c>
      <c r="F178" s="175" t="s">
        <v>472</v>
      </c>
      <c r="H178" s="176">
        <v>0.67700000000000005</v>
      </c>
      <c r="L178" s="173"/>
      <c r="M178" s="177"/>
      <c r="N178" s="178"/>
      <c r="O178" s="178"/>
      <c r="P178" s="178"/>
      <c r="Q178" s="178"/>
      <c r="R178" s="178"/>
      <c r="S178" s="178"/>
      <c r="T178" s="178"/>
      <c r="U178" s="179"/>
      <c r="AT178" s="174" t="s">
        <v>243</v>
      </c>
      <c r="AU178" s="174" t="s">
        <v>87</v>
      </c>
      <c r="AV178" s="13" t="s">
        <v>89</v>
      </c>
      <c r="AW178" s="13" t="s">
        <v>34</v>
      </c>
      <c r="AX178" s="13" t="s">
        <v>80</v>
      </c>
      <c r="AY178" s="174" t="s">
        <v>164</v>
      </c>
    </row>
    <row r="179" spans="1:65" s="13" customFormat="1">
      <c r="B179" s="173"/>
      <c r="D179" s="164" t="s">
        <v>243</v>
      </c>
      <c r="E179" s="174" t="s">
        <v>432</v>
      </c>
      <c r="F179" s="175" t="s">
        <v>473</v>
      </c>
      <c r="H179" s="176">
        <v>3.08</v>
      </c>
      <c r="L179" s="173"/>
      <c r="M179" s="177"/>
      <c r="N179" s="178"/>
      <c r="O179" s="178"/>
      <c r="P179" s="178"/>
      <c r="Q179" s="178"/>
      <c r="R179" s="178"/>
      <c r="S179" s="178"/>
      <c r="T179" s="178"/>
      <c r="U179" s="179"/>
      <c r="AT179" s="174" t="s">
        <v>243</v>
      </c>
      <c r="AU179" s="174" t="s">
        <v>87</v>
      </c>
      <c r="AV179" s="13" t="s">
        <v>89</v>
      </c>
      <c r="AW179" s="13" t="s">
        <v>34</v>
      </c>
      <c r="AX179" s="13" t="s">
        <v>80</v>
      </c>
      <c r="AY179" s="174" t="s">
        <v>164</v>
      </c>
    </row>
    <row r="180" spans="1:65" s="13" customFormat="1">
      <c r="B180" s="173"/>
      <c r="D180" s="164" t="s">
        <v>243</v>
      </c>
      <c r="E180" s="174" t="s">
        <v>486</v>
      </c>
      <c r="F180" s="175" t="s">
        <v>487</v>
      </c>
      <c r="H180" s="176">
        <v>6.7530000000000001</v>
      </c>
      <c r="L180" s="173"/>
      <c r="M180" s="177"/>
      <c r="N180" s="178"/>
      <c r="O180" s="178"/>
      <c r="P180" s="178"/>
      <c r="Q180" s="178"/>
      <c r="R180" s="178"/>
      <c r="S180" s="178"/>
      <c r="T180" s="178"/>
      <c r="U180" s="179"/>
      <c r="AT180" s="174" t="s">
        <v>243</v>
      </c>
      <c r="AU180" s="174" t="s">
        <v>87</v>
      </c>
      <c r="AV180" s="13" t="s">
        <v>89</v>
      </c>
      <c r="AW180" s="13" t="s">
        <v>34</v>
      </c>
      <c r="AX180" s="13" t="s">
        <v>87</v>
      </c>
      <c r="AY180" s="174" t="s">
        <v>164</v>
      </c>
    </row>
    <row r="181" spans="1:65" s="2" customFormat="1" ht="24.2" customHeight="1">
      <c r="A181" s="31"/>
      <c r="B181" s="151"/>
      <c r="C181" s="180" t="s">
        <v>323</v>
      </c>
      <c r="D181" s="180" t="s">
        <v>240</v>
      </c>
      <c r="E181" s="181" t="s">
        <v>302</v>
      </c>
      <c r="F181" s="182" t="s">
        <v>303</v>
      </c>
      <c r="G181" s="183" t="s">
        <v>304</v>
      </c>
      <c r="H181" s="184">
        <v>2.016</v>
      </c>
      <c r="I181" s="185">
        <v>534</v>
      </c>
      <c r="J181" s="185">
        <f>ROUND(I181*H181,2)</f>
        <v>1076.54</v>
      </c>
      <c r="K181" s="182" t="s">
        <v>1</v>
      </c>
      <c r="L181" s="186"/>
      <c r="M181" s="187" t="s">
        <v>1</v>
      </c>
      <c r="N181" s="188" t="s">
        <v>45</v>
      </c>
      <c r="O181" s="160">
        <v>0</v>
      </c>
      <c r="P181" s="160">
        <f>O181*H181</f>
        <v>0</v>
      </c>
      <c r="Q181" s="160">
        <v>1E-3</v>
      </c>
      <c r="R181" s="160">
        <f>Q181*H181</f>
        <v>2.016E-3</v>
      </c>
      <c r="S181" s="160">
        <v>0</v>
      </c>
      <c r="T181" s="160">
        <f>S181*H181</f>
        <v>0</v>
      </c>
      <c r="U181" s="161" t="s">
        <v>1</v>
      </c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62" t="s">
        <v>250</v>
      </c>
      <c r="AT181" s="162" t="s">
        <v>240</v>
      </c>
      <c r="AU181" s="162" t="s">
        <v>87</v>
      </c>
      <c r="AY181" s="17" t="s">
        <v>164</v>
      </c>
      <c r="BE181" s="163">
        <f>IF(N181="základní",J181,0)</f>
        <v>1076.54</v>
      </c>
      <c r="BF181" s="163">
        <f>IF(N181="snížená",J181,0)</f>
        <v>0</v>
      </c>
      <c r="BG181" s="163">
        <f>IF(N181="zákl. přenesená",J181,0)</f>
        <v>0</v>
      </c>
      <c r="BH181" s="163">
        <f>IF(N181="sníž. přenesená",J181,0)</f>
        <v>0</v>
      </c>
      <c r="BI181" s="163">
        <f>IF(N181="nulová",J181,0)</f>
        <v>0</v>
      </c>
      <c r="BJ181" s="17" t="s">
        <v>87</v>
      </c>
      <c r="BK181" s="163">
        <f>ROUND(I181*H181,2)</f>
        <v>1076.54</v>
      </c>
      <c r="BL181" s="17" t="s">
        <v>172</v>
      </c>
      <c r="BM181" s="162" t="s">
        <v>488</v>
      </c>
    </row>
    <row r="182" spans="1:65" s="2" customFormat="1">
      <c r="A182" s="31"/>
      <c r="B182" s="32"/>
      <c r="C182" s="31"/>
      <c r="D182" s="164" t="s">
        <v>174</v>
      </c>
      <c r="E182" s="31"/>
      <c r="F182" s="165" t="s">
        <v>303</v>
      </c>
      <c r="G182" s="31"/>
      <c r="H182" s="31"/>
      <c r="I182" s="31"/>
      <c r="J182" s="31"/>
      <c r="K182" s="31"/>
      <c r="L182" s="32"/>
      <c r="M182" s="166"/>
      <c r="N182" s="167"/>
      <c r="O182" s="57"/>
      <c r="P182" s="57"/>
      <c r="Q182" s="57"/>
      <c r="R182" s="57"/>
      <c r="S182" s="57"/>
      <c r="T182" s="57"/>
      <c r="U182" s="58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T182" s="17" t="s">
        <v>174</v>
      </c>
      <c r="AU182" s="17" t="s">
        <v>87</v>
      </c>
    </row>
    <row r="183" spans="1:65" s="2" customFormat="1" ht="24.2" customHeight="1">
      <c r="A183" s="31"/>
      <c r="B183" s="151"/>
      <c r="C183" s="152" t="s">
        <v>331</v>
      </c>
      <c r="D183" s="152" t="s">
        <v>168</v>
      </c>
      <c r="E183" s="153" t="s">
        <v>307</v>
      </c>
      <c r="F183" s="154" t="s">
        <v>308</v>
      </c>
      <c r="G183" s="155" t="s">
        <v>268</v>
      </c>
      <c r="H183" s="156">
        <v>5.9829999999999997</v>
      </c>
      <c r="I183" s="157">
        <v>96.1</v>
      </c>
      <c r="J183" s="157">
        <f>ROUND(I183*H183,2)</f>
        <v>574.97</v>
      </c>
      <c r="K183" s="154" t="s">
        <v>1</v>
      </c>
      <c r="L183" s="32"/>
      <c r="M183" s="158" t="s">
        <v>1</v>
      </c>
      <c r="N183" s="159" t="s">
        <v>45</v>
      </c>
      <c r="O183" s="160">
        <v>0</v>
      </c>
      <c r="P183" s="160">
        <f>O183*H183</f>
        <v>0</v>
      </c>
      <c r="Q183" s="160">
        <v>0</v>
      </c>
      <c r="R183" s="160">
        <f>Q183*H183</f>
        <v>0</v>
      </c>
      <c r="S183" s="160">
        <v>0</v>
      </c>
      <c r="T183" s="160">
        <f>S183*H183</f>
        <v>0</v>
      </c>
      <c r="U183" s="161" t="s">
        <v>1</v>
      </c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62" t="s">
        <v>172</v>
      </c>
      <c r="AT183" s="162" t="s">
        <v>168</v>
      </c>
      <c r="AU183" s="162" t="s">
        <v>87</v>
      </c>
      <c r="AY183" s="17" t="s">
        <v>164</v>
      </c>
      <c r="BE183" s="163">
        <f>IF(N183="základní",J183,0)</f>
        <v>574.97</v>
      </c>
      <c r="BF183" s="163">
        <f>IF(N183="snížená",J183,0)</f>
        <v>0</v>
      </c>
      <c r="BG183" s="163">
        <f>IF(N183="zákl. přenesená",J183,0)</f>
        <v>0</v>
      </c>
      <c r="BH183" s="163">
        <f>IF(N183="sníž. přenesená",J183,0)</f>
        <v>0</v>
      </c>
      <c r="BI183" s="163">
        <f>IF(N183="nulová",J183,0)</f>
        <v>0</v>
      </c>
      <c r="BJ183" s="17" t="s">
        <v>87</v>
      </c>
      <c r="BK183" s="163">
        <f>ROUND(I183*H183,2)</f>
        <v>574.97</v>
      </c>
      <c r="BL183" s="17" t="s">
        <v>172</v>
      </c>
      <c r="BM183" s="162" t="s">
        <v>489</v>
      </c>
    </row>
    <row r="184" spans="1:65" s="2" customFormat="1" ht="19.5">
      <c r="A184" s="31"/>
      <c r="B184" s="32"/>
      <c r="C184" s="31"/>
      <c r="D184" s="164" t="s">
        <v>174</v>
      </c>
      <c r="E184" s="31"/>
      <c r="F184" s="165" t="s">
        <v>310</v>
      </c>
      <c r="G184" s="31"/>
      <c r="H184" s="31"/>
      <c r="I184" s="31"/>
      <c r="J184" s="31"/>
      <c r="K184" s="31"/>
      <c r="L184" s="32"/>
      <c r="M184" s="166"/>
      <c r="N184" s="167"/>
      <c r="O184" s="57"/>
      <c r="P184" s="57"/>
      <c r="Q184" s="57"/>
      <c r="R184" s="57"/>
      <c r="S184" s="57"/>
      <c r="T184" s="57"/>
      <c r="U184" s="58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T184" s="17" t="s">
        <v>174</v>
      </c>
      <c r="AU184" s="17" t="s">
        <v>87</v>
      </c>
    </row>
    <row r="185" spans="1:65" s="13" customFormat="1">
      <c r="B185" s="173"/>
      <c r="D185" s="164" t="s">
        <v>243</v>
      </c>
      <c r="E185" s="174" t="s">
        <v>490</v>
      </c>
      <c r="F185" s="175" t="s">
        <v>471</v>
      </c>
      <c r="H185" s="176">
        <v>2.996</v>
      </c>
      <c r="L185" s="173"/>
      <c r="M185" s="177"/>
      <c r="N185" s="178"/>
      <c r="O185" s="178"/>
      <c r="P185" s="178"/>
      <c r="Q185" s="178"/>
      <c r="R185" s="178"/>
      <c r="S185" s="178"/>
      <c r="T185" s="178"/>
      <c r="U185" s="179"/>
      <c r="AT185" s="174" t="s">
        <v>243</v>
      </c>
      <c r="AU185" s="174" t="s">
        <v>87</v>
      </c>
      <c r="AV185" s="13" t="s">
        <v>89</v>
      </c>
      <c r="AW185" s="13" t="s">
        <v>34</v>
      </c>
      <c r="AX185" s="13" t="s">
        <v>80</v>
      </c>
      <c r="AY185" s="174" t="s">
        <v>164</v>
      </c>
    </row>
    <row r="186" spans="1:65" s="13" customFormat="1">
      <c r="B186" s="173"/>
      <c r="D186" s="164" t="s">
        <v>243</v>
      </c>
      <c r="E186" s="174" t="s">
        <v>433</v>
      </c>
      <c r="F186" s="175" t="s">
        <v>472</v>
      </c>
      <c r="H186" s="176">
        <v>0.67700000000000005</v>
      </c>
      <c r="L186" s="173"/>
      <c r="M186" s="177"/>
      <c r="N186" s="178"/>
      <c r="O186" s="178"/>
      <c r="P186" s="178"/>
      <c r="Q186" s="178"/>
      <c r="R186" s="178"/>
      <c r="S186" s="178"/>
      <c r="T186" s="178"/>
      <c r="U186" s="179"/>
      <c r="AT186" s="174" t="s">
        <v>243</v>
      </c>
      <c r="AU186" s="174" t="s">
        <v>87</v>
      </c>
      <c r="AV186" s="13" t="s">
        <v>89</v>
      </c>
      <c r="AW186" s="13" t="s">
        <v>34</v>
      </c>
      <c r="AX186" s="13" t="s">
        <v>80</v>
      </c>
      <c r="AY186" s="174" t="s">
        <v>164</v>
      </c>
    </row>
    <row r="187" spans="1:65" s="13" customFormat="1">
      <c r="B187" s="173"/>
      <c r="D187" s="164" t="s">
        <v>243</v>
      </c>
      <c r="E187" s="174" t="s">
        <v>434</v>
      </c>
      <c r="F187" s="175" t="s">
        <v>491</v>
      </c>
      <c r="H187" s="176">
        <v>2.31</v>
      </c>
      <c r="L187" s="173"/>
      <c r="M187" s="177"/>
      <c r="N187" s="178"/>
      <c r="O187" s="178"/>
      <c r="P187" s="178"/>
      <c r="Q187" s="178"/>
      <c r="R187" s="178"/>
      <c r="S187" s="178"/>
      <c r="T187" s="178"/>
      <c r="U187" s="179"/>
      <c r="AT187" s="174" t="s">
        <v>243</v>
      </c>
      <c r="AU187" s="174" t="s">
        <v>87</v>
      </c>
      <c r="AV187" s="13" t="s">
        <v>89</v>
      </c>
      <c r="AW187" s="13" t="s">
        <v>34</v>
      </c>
      <c r="AX187" s="13" t="s">
        <v>80</v>
      </c>
      <c r="AY187" s="174" t="s">
        <v>164</v>
      </c>
    </row>
    <row r="188" spans="1:65" s="13" customFormat="1">
      <c r="B188" s="173"/>
      <c r="D188" s="164" t="s">
        <v>243</v>
      </c>
      <c r="E188" s="174" t="s">
        <v>492</v>
      </c>
      <c r="F188" s="175" t="s">
        <v>493</v>
      </c>
      <c r="H188" s="176">
        <v>5.9829999999999997</v>
      </c>
      <c r="L188" s="173"/>
      <c r="M188" s="177"/>
      <c r="N188" s="178"/>
      <c r="O188" s="178"/>
      <c r="P188" s="178"/>
      <c r="Q188" s="178"/>
      <c r="R188" s="178"/>
      <c r="S188" s="178"/>
      <c r="T188" s="178"/>
      <c r="U188" s="179"/>
      <c r="AT188" s="174" t="s">
        <v>243</v>
      </c>
      <c r="AU188" s="174" t="s">
        <v>87</v>
      </c>
      <c r="AV188" s="13" t="s">
        <v>89</v>
      </c>
      <c r="AW188" s="13" t="s">
        <v>34</v>
      </c>
      <c r="AX188" s="13" t="s">
        <v>87</v>
      </c>
      <c r="AY188" s="174" t="s">
        <v>164</v>
      </c>
    </row>
    <row r="189" spans="1:65" s="2" customFormat="1" ht="24.2" customHeight="1">
      <c r="A189" s="31"/>
      <c r="B189" s="151"/>
      <c r="C189" s="180" t="s">
        <v>402</v>
      </c>
      <c r="D189" s="180" t="s">
        <v>240</v>
      </c>
      <c r="E189" s="181" t="s">
        <v>316</v>
      </c>
      <c r="F189" s="182" t="s">
        <v>317</v>
      </c>
      <c r="G189" s="183" t="s">
        <v>304</v>
      </c>
      <c r="H189" s="184">
        <v>1.786</v>
      </c>
      <c r="I189" s="185">
        <v>289</v>
      </c>
      <c r="J189" s="185">
        <f>ROUND(I189*H189,2)</f>
        <v>516.15</v>
      </c>
      <c r="K189" s="182" t="s">
        <v>1</v>
      </c>
      <c r="L189" s="186"/>
      <c r="M189" s="187" t="s">
        <v>1</v>
      </c>
      <c r="N189" s="188" t="s">
        <v>45</v>
      </c>
      <c r="O189" s="160">
        <v>0</v>
      </c>
      <c r="P189" s="160">
        <f>O189*H189</f>
        <v>0</v>
      </c>
      <c r="Q189" s="160">
        <v>1E-3</v>
      </c>
      <c r="R189" s="160">
        <f>Q189*H189</f>
        <v>1.786E-3</v>
      </c>
      <c r="S189" s="160">
        <v>0</v>
      </c>
      <c r="T189" s="160">
        <f>S189*H189</f>
        <v>0</v>
      </c>
      <c r="U189" s="161" t="s">
        <v>1</v>
      </c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62" t="s">
        <v>250</v>
      </c>
      <c r="AT189" s="162" t="s">
        <v>240</v>
      </c>
      <c r="AU189" s="162" t="s">
        <v>87</v>
      </c>
      <c r="AY189" s="17" t="s">
        <v>164</v>
      </c>
      <c r="BE189" s="163">
        <f>IF(N189="základní",J189,0)</f>
        <v>516.15</v>
      </c>
      <c r="BF189" s="163">
        <f>IF(N189="snížená",J189,0)</f>
        <v>0</v>
      </c>
      <c r="BG189" s="163">
        <f>IF(N189="zákl. přenesená",J189,0)</f>
        <v>0</v>
      </c>
      <c r="BH189" s="163">
        <f>IF(N189="sníž. přenesená",J189,0)</f>
        <v>0</v>
      </c>
      <c r="BI189" s="163">
        <f>IF(N189="nulová",J189,0)</f>
        <v>0</v>
      </c>
      <c r="BJ189" s="17" t="s">
        <v>87</v>
      </c>
      <c r="BK189" s="163">
        <f>ROUND(I189*H189,2)</f>
        <v>516.15</v>
      </c>
      <c r="BL189" s="17" t="s">
        <v>172</v>
      </c>
      <c r="BM189" s="162" t="s">
        <v>494</v>
      </c>
    </row>
    <row r="190" spans="1:65" s="2" customFormat="1" ht="19.5">
      <c r="A190" s="31"/>
      <c r="B190" s="32"/>
      <c r="C190" s="31"/>
      <c r="D190" s="164" t="s">
        <v>174</v>
      </c>
      <c r="E190" s="31"/>
      <c r="F190" s="165" t="s">
        <v>317</v>
      </c>
      <c r="G190" s="31"/>
      <c r="H190" s="31"/>
      <c r="I190" s="31"/>
      <c r="J190" s="31"/>
      <c r="K190" s="31"/>
      <c r="L190" s="32"/>
      <c r="M190" s="166"/>
      <c r="N190" s="167"/>
      <c r="O190" s="57"/>
      <c r="P190" s="57"/>
      <c r="Q190" s="57"/>
      <c r="R190" s="57"/>
      <c r="S190" s="57"/>
      <c r="T190" s="57"/>
      <c r="U190" s="58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T190" s="17" t="s">
        <v>174</v>
      </c>
      <c r="AU190" s="17" t="s">
        <v>87</v>
      </c>
    </row>
    <row r="191" spans="1:65" s="13" customFormat="1">
      <c r="B191" s="173"/>
      <c r="D191" s="164" t="s">
        <v>243</v>
      </c>
      <c r="E191" s="174" t="s">
        <v>495</v>
      </c>
      <c r="F191" s="175" t="s">
        <v>496</v>
      </c>
      <c r="H191" s="176">
        <v>1.786</v>
      </c>
      <c r="L191" s="173"/>
      <c r="M191" s="177"/>
      <c r="N191" s="178"/>
      <c r="O191" s="178"/>
      <c r="P191" s="178"/>
      <c r="Q191" s="178"/>
      <c r="R191" s="178"/>
      <c r="S191" s="178"/>
      <c r="T191" s="178"/>
      <c r="U191" s="179"/>
      <c r="AT191" s="174" t="s">
        <v>243</v>
      </c>
      <c r="AU191" s="174" t="s">
        <v>87</v>
      </c>
      <c r="AV191" s="13" t="s">
        <v>89</v>
      </c>
      <c r="AW191" s="13" t="s">
        <v>34</v>
      </c>
      <c r="AX191" s="13" t="s">
        <v>80</v>
      </c>
      <c r="AY191" s="174" t="s">
        <v>164</v>
      </c>
    </row>
    <row r="192" spans="1:65" s="13" customFormat="1">
      <c r="B192" s="173"/>
      <c r="D192" s="164" t="s">
        <v>243</v>
      </c>
      <c r="E192" s="174" t="s">
        <v>497</v>
      </c>
      <c r="F192" s="175" t="s">
        <v>498</v>
      </c>
      <c r="H192" s="176">
        <v>1.786</v>
      </c>
      <c r="L192" s="173"/>
      <c r="M192" s="177"/>
      <c r="N192" s="178"/>
      <c r="O192" s="178"/>
      <c r="P192" s="178"/>
      <c r="Q192" s="178"/>
      <c r="R192" s="178"/>
      <c r="S192" s="178"/>
      <c r="T192" s="178"/>
      <c r="U192" s="179"/>
      <c r="AT192" s="174" t="s">
        <v>243</v>
      </c>
      <c r="AU192" s="174" t="s">
        <v>87</v>
      </c>
      <c r="AV192" s="13" t="s">
        <v>89</v>
      </c>
      <c r="AW192" s="13" t="s">
        <v>34</v>
      </c>
      <c r="AX192" s="13" t="s">
        <v>87</v>
      </c>
      <c r="AY192" s="174" t="s">
        <v>164</v>
      </c>
    </row>
    <row r="193" spans="1:65" s="2" customFormat="1" ht="24.2" customHeight="1">
      <c r="A193" s="31"/>
      <c r="B193" s="151"/>
      <c r="C193" s="152" t="s">
        <v>8</v>
      </c>
      <c r="D193" s="152" t="s">
        <v>168</v>
      </c>
      <c r="E193" s="153" t="s">
        <v>324</v>
      </c>
      <c r="F193" s="154" t="s">
        <v>325</v>
      </c>
      <c r="G193" s="155" t="s">
        <v>268</v>
      </c>
      <c r="H193" s="156">
        <v>5.9829999999999997</v>
      </c>
      <c r="I193" s="157">
        <v>127</v>
      </c>
      <c r="J193" s="157">
        <f>ROUND(I193*H193,2)</f>
        <v>759.84</v>
      </c>
      <c r="K193" s="154" t="s">
        <v>1</v>
      </c>
      <c r="L193" s="32"/>
      <c r="M193" s="158" t="s">
        <v>1</v>
      </c>
      <c r="N193" s="159" t="s">
        <v>45</v>
      </c>
      <c r="O193" s="160">
        <v>0</v>
      </c>
      <c r="P193" s="160">
        <f>O193*H193</f>
        <v>0</v>
      </c>
      <c r="Q193" s="160">
        <v>1.2E-4</v>
      </c>
      <c r="R193" s="160">
        <f>Q193*H193</f>
        <v>7.1796000000000002E-4</v>
      </c>
      <c r="S193" s="160">
        <v>0</v>
      </c>
      <c r="T193" s="160">
        <f>S193*H193</f>
        <v>0</v>
      </c>
      <c r="U193" s="161" t="s">
        <v>1</v>
      </c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62" t="s">
        <v>172</v>
      </c>
      <c r="AT193" s="162" t="s">
        <v>168</v>
      </c>
      <c r="AU193" s="162" t="s">
        <v>87</v>
      </c>
      <c r="AY193" s="17" t="s">
        <v>164</v>
      </c>
      <c r="BE193" s="163">
        <f>IF(N193="základní",J193,0)</f>
        <v>759.84</v>
      </c>
      <c r="BF193" s="163">
        <f>IF(N193="snížená",J193,0)</f>
        <v>0</v>
      </c>
      <c r="BG193" s="163">
        <f>IF(N193="zákl. přenesená",J193,0)</f>
        <v>0</v>
      </c>
      <c r="BH193" s="163">
        <f>IF(N193="sníž. přenesená",J193,0)</f>
        <v>0</v>
      </c>
      <c r="BI193" s="163">
        <f>IF(N193="nulová",J193,0)</f>
        <v>0</v>
      </c>
      <c r="BJ193" s="17" t="s">
        <v>87</v>
      </c>
      <c r="BK193" s="163">
        <f>ROUND(I193*H193,2)</f>
        <v>759.84</v>
      </c>
      <c r="BL193" s="17" t="s">
        <v>172</v>
      </c>
      <c r="BM193" s="162" t="s">
        <v>499</v>
      </c>
    </row>
    <row r="194" spans="1:65" s="2" customFormat="1" ht="19.5">
      <c r="A194" s="31"/>
      <c r="B194" s="32"/>
      <c r="C194" s="31"/>
      <c r="D194" s="164" t="s">
        <v>174</v>
      </c>
      <c r="E194" s="31"/>
      <c r="F194" s="165" t="s">
        <v>327</v>
      </c>
      <c r="G194" s="31"/>
      <c r="H194" s="31"/>
      <c r="I194" s="31"/>
      <c r="J194" s="31"/>
      <c r="K194" s="31"/>
      <c r="L194" s="32"/>
      <c r="M194" s="166"/>
      <c r="N194" s="167"/>
      <c r="O194" s="57"/>
      <c r="P194" s="57"/>
      <c r="Q194" s="57"/>
      <c r="R194" s="57"/>
      <c r="S194" s="57"/>
      <c r="T194" s="57"/>
      <c r="U194" s="58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T194" s="17" t="s">
        <v>174</v>
      </c>
      <c r="AU194" s="17" t="s">
        <v>87</v>
      </c>
    </row>
    <row r="195" spans="1:65" s="13" customFormat="1">
      <c r="B195" s="173"/>
      <c r="D195" s="164" t="s">
        <v>243</v>
      </c>
      <c r="E195" s="174" t="s">
        <v>500</v>
      </c>
      <c r="F195" s="175" t="s">
        <v>471</v>
      </c>
      <c r="H195" s="176">
        <v>2.996</v>
      </c>
      <c r="L195" s="173"/>
      <c r="M195" s="177"/>
      <c r="N195" s="178"/>
      <c r="O195" s="178"/>
      <c r="P195" s="178"/>
      <c r="Q195" s="178"/>
      <c r="R195" s="178"/>
      <c r="S195" s="178"/>
      <c r="T195" s="178"/>
      <c r="U195" s="179"/>
      <c r="AT195" s="174" t="s">
        <v>243</v>
      </c>
      <c r="AU195" s="174" t="s">
        <v>87</v>
      </c>
      <c r="AV195" s="13" t="s">
        <v>89</v>
      </c>
      <c r="AW195" s="13" t="s">
        <v>34</v>
      </c>
      <c r="AX195" s="13" t="s">
        <v>80</v>
      </c>
      <c r="AY195" s="174" t="s">
        <v>164</v>
      </c>
    </row>
    <row r="196" spans="1:65" s="13" customFormat="1">
      <c r="B196" s="173"/>
      <c r="D196" s="164" t="s">
        <v>243</v>
      </c>
      <c r="E196" s="174" t="s">
        <v>436</v>
      </c>
      <c r="F196" s="175" t="s">
        <v>472</v>
      </c>
      <c r="H196" s="176">
        <v>0.67700000000000005</v>
      </c>
      <c r="L196" s="173"/>
      <c r="M196" s="177"/>
      <c r="N196" s="178"/>
      <c r="O196" s="178"/>
      <c r="P196" s="178"/>
      <c r="Q196" s="178"/>
      <c r="R196" s="178"/>
      <c r="S196" s="178"/>
      <c r="T196" s="178"/>
      <c r="U196" s="179"/>
      <c r="AT196" s="174" t="s">
        <v>243</v>
      </c>
      <c r="AU196" s="174" t="s">
        <v>87</v>
      </c>
      <c r="AV196" s="13" t="s">
        <v>89</v>
      </c>
      <c r="AW196" s="13" t="s">
        <v>34</v>
      </c>
      <c r="AX196" s="13" t="s">
        <v>80</v>
      </c>
      <c r="AY196" s="174" t="s">
        <v>164</v>
      </c>
    </row>
    <row r="197" spans="1:65" s="13" customFormat="1">
      <c r="B197" s="173"/>
      <c r="D197" s="164" t="s">
        <v>243</v>
      </c>
      <c r="E197" s="174" t="s">
        <v>438</v>
      </c>
      <c r="F197" s="175" t="s">
        <v>491</v>
      </c>
      <c r="H197" s="176">
        <v>2.31</v>
      </c>
      <c r="L197" s="173"/>
      <c r="M197" s="177"/>
      <c r="N197" s="178"/>
      <c r="O197" s="178"/>
      <c r="P197" s="178"/>
      <c r="Q197" s="178"/>
      <c r="R197" s="178"/>
      <c r="S197" s="178"/>
      <c r="T197" s="178"/>
      <c r="U197" s="179"/>
      <c r="AT197" s="174" t="s">
        <v>243</v>
      </c>
      <c r="AU197" s="174" t="s">
        <v>87</v>
      </c>
      <c r="AV197" s="13" t="s">
        <v>89</v>
      </c>
      <c r="AW197" s="13" t="s">
        <v>34</v>
      </c>
      <c r="AX197" s="13" t="s">
        <v>80</v>
      </c>
      <c r="AY197" s="174" t="s">
        <v>164</v>
      </c>
    </row>
    <row r="198" spans="1:65" s="13" customFormat="1">
      <c r="B198" s="173"/>
      <c r="D198" s="164" t="s">
        <v>243</v>
      </c>
      <c r="E198" s="174" t="s">
        <v>501</v>
      </c>
      <c r="F198" s="175" t="s">
        <v>502</v>
      </c>
      <c r="H198" s="176">
        <v>5.9829999999999997</v>
      </c>
      <c r="L198" s="173"/>
      <c r="M198" s="177"/>
      <c r="N198" s="178"/>
      <c r="O198" s="178"/>
      <c r="P198" s="178"/>
      <c r="Q198" s="178"/>
      <c r="R198" s="178"/>
      <c r="S198" s="178"/>
      <c r="T198" s="178"/>
      <c r="U198" s="179"/>
      <c r="AT198" s="174" t="s">
        <v>243</v>
      </c>
      <c r="AU198" s="174" t="s">
        <v>87</v>
      </c>
      <c r="AV198" s="13" t="s">
        <v>89</v>
      </c>
      <c r="AW198" s="13" t="s">
        <v>34</v>
      </c>
      <c r="AX198" s="13" t="s">
        <v>87</v>
      </c>
      <c r="AY198" s="174" t="s">
        <v>164</v>
      </c>
    </row>
    <row r="199" spans="1:65" s="2" customFormat="1" ht="24.2" customHeight="1">
      <c r="A199" s="31"/>
      <c r="B199" s="151"/>
      <c r="C199" s="180" t="s">
        <v>181</v>
      </c>
      <c r="D199" s="180" t="s">
        <v>240</v>
      </c>
      <c r="E199" s="181" t="s">
        <v>332</v>
      </c>
      <c r="F199" s="182" t="s">
        <v>317</v>
      </c>
      <c r="G199" s="183" t="s">
        <v>304</v>
      </c>
      <c r="H199" s="184">
        <v>1.786</v>
      </c>
      <c r="I199" s="185">
        <v>289</v>
      </c>
      <c r="J199" s="185">
        <f>ROUND(I199*H199,2)</f>
        <v>516.15</v>
      </c>
      <c r="K199" s="182" t="s">
        <v>1</v>
      </c>
      <c r="L199" s="186"/>
      <c r="M199" s="187" t="s">
        <v>1</v>
      </c>
      <c r="N199" s="188" t="s">
        <v>45</v>
      </c>
      <c r="O199" s="160">
        <v>0</v>
      </c>
      <c r="P199" s="160">
        <f>O199*H199</f>
        <v>0</v>
      </c>
      <c r="Q199" s="160">
        <v>1E-3</v>
      </c>
      <c r="R199" s="160">
        <f>Q199*H199</f>
        <v>1.786E-3</v>
      </c>
      <c r="S199" s="160">
        <v>0</v>
      </c>
      <c r="T199" s="160">
        <f>S199*H199</f>
        <v>0</v>
      </c>
      <c r="U199" s="161" t="s">
        <v>1</v>
      </c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62" t="s">
        <v>250</v>
      </c>
      <c r="AT199" s="162" t="s">
        <v>240</v>
      </c>
      <c r="AU199" s="162" t="s">
        <v>87</v>
      </c>
      <c r="AY199" s="17" t="s">
        <v>164</v>
      </c>
      <c r="BE199" s="163">
        <f>IF(N199="základní",J199,0)</f>
        <v>516.15</v>
      </c>
      <c r="BF199" s="163">
        <f>IF(N199="snížená",J199,0)</f>
        <v>0</v>
      </c>
      <c r="BG199" s="163">
        <f>IF(N199="zákl. přenesená",J199,0)</f>
        <v>0</v>
      </c>
      <c r="BH199" s="163">
        <f>IF(N199="sníž. přenesená",J199,0)</f>
        <v>0</v>
      </c>
      <c r="BI199" s="163">
        <f>IF(N199="nulová",J199,0)</f>
        <v>0</v>
      </c>
      <c r="BJ199" s="17" t="s">
        <v>87</v>
      </c>
      <c r="BK199" s="163">
        <f>ROUND(I199*H199,2)</f>
        <v>516.15</v>
      </c>
      <c r="BL199" s="17" t="s">
        <v>172</v>
      </c>
      <c r="BM199" s="162" t="s">
        <v>503</v>
      </c>
    </row>
    <row r="200" spans="1:65" s="2" customFormat="1" ht="19.5">
      <c r="A200" s="31"/>
      <c r="B200" s="32"/>
      <c r="C200" s="31"/>
      <c r="D200" s="164" t="s">
        <v>174</v>
      </c>
      <c r="E200" s="31"/>
      <c r="F200" s="165" t="s">
        <v>317</v>
      </c>
      <c r="G200" s="31"/>
      <c r="H200" s="31"/>
      <c r="I200" s="31"/>
      <c r="J200" s="31"/>
      <c r="K200" s="31"/>
      <c r="L200" s="32"/>
      <c r="M200" s="166"/>
      <c r="N200" s="167"/>
      <c r="O200" s="57"/>
      <c r="P200" s="57"/>
      <c r="Q200" s="57"/>
      <c r="R200" s="57"/>
      <c r="S200" s="57"/>
      <c r="T200" s="57"/>
      <c r="U200" s="58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T200" s="17" t="s">
        <v>174</v>
      </c>
      <c r="AU200" s="17" t="s">
        <v>87</v>
      </c>
    </row>
    <row r="201" spans="1:65" s="13" customFormat="1">
      <c r="B201" s="173"/>
      <c r="D201" s="164" t="s">
        <v>243</v>
      </c>
      <c r="E201" s="174" t="s">
        <v>504</v>
      </c>
      <c r="F201" s="175" t="s">
        <v>496</v>
      </c>
      <c r="H201" s="176">
        <v>1.786</v>
      </c>
      <c r="L201" s="173"/>
      <c r="M201" s="177"/>
      <c r="N201" s="178"/>
      <c r="O201" s="178"/>
      <c r="P201" s="178"/>
      <c r="Q201" s="178"/>
      <c r="R201" s="178"/>
      <c r="S201" s="178"/>
      <c r="T201" s="178"/>
      <c r="U201" s="179"/>
      <c r="AT201" s="174" t="s">
        <v>243</v>
      </c>
      <c r="AU201" s="174" t="s">
        <v>87</v>
      </c>
      <c r="AV201" s="13" t="s">
        <v>89</v>
      </c>
      <c r="AW201" s="13" t="s">
        <v>34</v>
      </c>
      <c r="AX201" s="13" t="s">
        <v>80</v>
      </c>
      <c r="AY201" s="174" t="s">
        <v>164</v>
      </c>
    </row>
    <row r="202" spans="1:65" s="13" customFormat="1">
      <c r="B202" s="173"/>
      <c r="D202" s="164" t="s">
        <v>243</v>
      </c>
      <c r="E202" s="174" t="s">
        <v>505</v>
      </c>
      <c r="F202" s="175" t="s">
        <v>506</v>
      </c>
      <c r="H202" s="176">
        <v>1.786</v>
      </c>
      <c r="L202" s="173"/>
      <c r="M202" s="177"/>
      <c r="N202" s="178"/>
      <c r="O202" s="178"/>
      <c r="P202" s="178"/>
      <c r="Q202" s="178"/>
      <c r="R202" s="178"/>
      <c r="S202" s="178"/>
      <c r="T202" s="178"/>
      <c r="U202" s="179"/>
      <c r="AT202" s="174" t="s">
        <v>243</v>
      </c>
      <c r="AU202" s="174" t="s">
        <v>87</v>
      </c>
      <c r="AV202" s="13" t="s">
        <v>89</v>
      </c>
      <c r="AW202" s="13" t="s">
        <v>34</v>
      </c>
      <c r="AX202" s="13" t="s">
        <v>87</v>
      </c>
      <c r="AY202" s="174" t="s">
        <v>164</v>
      </c>
    </row>
    <row r="203" spans="1:65" s="12" customFormat="1" ht="25.9" customHeight="1">
      <c r="B203" s="139"/>
      <c r="D203" s="140" t="s">
        <v>79</v>
      </c>
      <c r="E203" s="141" t="s">
        <v>301</v>
      </c>
      <c r="F203" s="141" t="s">
        <v>416</v>
      </c>
      <c r="J203" s="142">
        <f>BK203</f>
        <v>1309</v>
      </c>
      <c r="L203" s="139"/>
      <c r="M203" s="143"/>
      <c r="N203" s="144"/>
      <c r="O203" s="144"/>
      <c r="P203" s="145">
        <f>SUM(P204:P207)</f>
        <v>0</v>
      </c>
      <c r="Q203" s="144"/>
      <c r="R203" s="145">
        <f>SUM(R204:R207)</f>
        <v>1.1E-4</v>
      </c>
      <c r="S203" s="144"/>
      <c r="T203" s="145">
        <f>SUM(T204:T207)</f>
        <v>0</v>
      </c>
      <c r="U203" s="146"/>
      <c r="AR203" s="140" t="s">
        <v>172</v>
      </c>
      <c r="AT203" s="147" t="s">
        <v>79</v>
      </c>
      <c r="AU203" s="147" t="s">
        <v>80</v>
      </c>
      <c r="AY203" s="140" t="s">
        <v>164</v>
      </c>
      <c r="BK203" s="148">
        <f>SUM(BK204:BK207)</f>
        <v>1309</v>
      </c>
    </row>
    <row r="204" spans="1:65" s="2" customFormat="1" ht="24.2" customHeight="1">
      <c r="A204" s="31"/>
      <c r="B204" s="151"/>
      <c r="C204" s="152" t="s">
        <v>417</v>
      </c>
      <c r="D204" s="152" t="s">
        <v>168</v>
      </c>
      <c r="E204" s="153" t="s">
        <v>418</v>
      </c>
      <c r="F204" s="154" t="s">
        <v>419</v>
      </c>
      <c r="G204" s="155" t="s">
        <v>240</v>
      </c>
      <c r="H204" s="156">
        <v>11</v>
      </c>
      <c r="I204" s="157">
        <v>119</v>
      </c>
      <c r="J204" s="157">
        <f>ROUND(I204*H204,2)</f>
        <v>1309</v>
      </c>
      <c r="K204" s="154" t="s">
        <v>1</v>
      </c>
      <c r="L204" s="32"/>
      <c r="M204" s="158" t="s">
        <v>1</v>
      </c>
      <c r="N204" s="159" t="s">
        <v>45</v>
      </c>
      <c r="O204" s="160">
        <v>0</v>
      </c>
      <c r="P204" s="160">
        <f>O204*H204</f>
        <v>0</v>
      </c>
      <c r="Q204" s="160">
        <v>1.0000000000000001E-5</v>
      </c>
      <c r="R204" s="160">
        <f>Q204*H204</f>
        <v>1.1E-4</v>
      </c>
      <c r="S204" s="160">
        <v>0</v>
      </c>
      <c r="T204" s="160">
        <f>S204*H204</f>
        <v>0</v>
      </c>
      <c r="U204" s="161" t="s">
        <v>1</v>
      </c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62" t="s">
        <v>172</v>
      </c>
      <c r="AT204" s="162" t="s">
        <v>168</v>
      </c>
      <c r="AU204" s="162" t="s">
        <v>87</v>
      </c>
      <c r="AY204" s="17" t="s">
        <v>164</v>
      </c>
      <c r="BE204" s="163">
        <f>IF(N204="základní",J204,0)</f>
        <v>1309</v>
      </c>
      <c r="BF204" s="163">
        <f>IF(N204="snížená",J204,0)</f>
        <v>0</v>
      </c>
      <c r="BG204" s="163">
        <f>IF(N204="zákl. přenesená",J204,0)</f>
        <v>0</v>
      </c>
      <c r="BH204" s="163">
        <f>IF(N204="sníž. přenesená",J204,0)</f>
        <v>0</v>
      </c>
      <c r="BI204" s="163">
        <f>IF(N204="nulová",J204,0)</f>
        <v>0</v>
      </c>
      <c r="BJ204" s="17" t="s">
        <v>87</v>
      </c>
      <c r="BK204" s="163">
        <f>ROUND(I204*H204,2)</f>
        <v>1309</v>
      </c>
      <c r="BL204" s="17" t="s">
        <v>172</v>
      </c>
      <c r="BM204" s="162" t="s">
        <v>507</v>
      </c>
    </row>
    <row r="205" spans="1:65" s="2" customFormat="1" ht="19.5">
      <c r="A205" s="31"/>
      <c r="B205" s="32"/>
      <c r="C205" s="31"/>
      <c r="D205" s="164" t="s">
        <v>174</v>
      </c>
      <c r="E205" s="31"/>
      <c r="F205" s="165" t="s">
        <v>421</v>
      </c>
      <c r="G205" s="31"/>
      <c r="H205" s="31"/>
      <c r="I205" s="31"/>
      <c r="J205" s="31"/>
      <c r="K205" s="31"/>
      <c r="L205" s="32"/>
      <c r="M205" s="166"/>
      <c r="N205" s="167"/>
      <c r="O205" s="57"/>
      <c r="P205" s="57"/>
      <c r="Q205" s="57"/>
      <c r="R205" s="57"/>
      <c r="S205" s="57"/>
      <c r="T205" s="57"/>
      <c r="U205" s="58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T205" s="17" t="s">
        <v>174</v>
      </c>
      <c r="AU205" s="17" t="s">
        <v>87</v>
      </c>
    </row>
    <row r="206" spans="1:65" s="13" customFormat="1">
      <c r="B206" s="173"/>
      <c r="D206" s="164" t="s">
        <v>243</v>
      </c>
      <c r="E206" s="174" t="s">
        <v>508</v>
      </c>
      <c r="F206" s="175" t="s">
        <v>509</v>
      </c>
      <c r="H206" s="176">
        <v>11</v>
      </c>
      <c r="L206" s="173"/>
      <c r="M206" s="177"/>
      <c r="N206" s="178"/>
      <c r="O206" s="178"/>
      <c r="P206" s="178"/>
      <c r="Q206" s="178"/>
      <c r="R206" s="178"/>
      <c r="S206" s="178"/>
      <c r="T206" s="178"/>
      <c r="U206" s="179"/>
      <c r="AT206" s="174" t="s">
        <v>243</v>
      </c>
      <c r="AU206" s="174" t="s">
        <v>87</v>
      </c>
      <c r="AV206" s="13" t="s">
        <v>89</v>
      </c>
      <c r="AW206" s="13" t="s">
        <v>34</v>
      </c>
      <c r="AX206" s="13" t="s">
        <v>80</v>
      </c>
      <c r="AY206" s="174" t="s">
        <v>164</v>
      </c>
    </row>
    <row r="207" spans="1:65" s="13" customFormat="1">
      <c r="B207" s="173"/>
      <c r="D207" s="164" t="s">
        <v>243</v>
      </c>
      <c r="E207" s="174" t="s">
        <v>510</v>
      </c>
      <c r="F207" s="175" t="s">
        <v>511</v>
      </c>
      <c r="H207" s="176">
        <v>11</v>
      </c>
      <c r="L207" s="173"/>
      <c r="M207" s="189"/>
      <c r="N207" s="190"/>
      <c r="O207" s="190"/>
      <c r="P207" s="190"/>
      <c r="Q207" s="190"/>
      <c r="R207" s="190"/>
      <c r="S207" s="190"/>
      <c r="T207" s="190"/>
      <c r="U207" s="191"/>
      <c r="AT207" s="174" t="s">
        <v>243</v>
      </c>
      <c r="AU207" s="174" t="s">
        <v>87</v>
      </c>
      <c r="AV207" s="13" t="s">
        <v>89</v>
      </c>
      <c r="AW207" s="13" t="s">
        <v>34</v>
      </c>
      <c r="AX207" s="13" t="s">
        <v>87</v>
      </c>
      <c r="AY207" s="174" t="s">
        <v>164</v>
      </c>
    </row>
    <row r="208" spans="1:65" s="2" customFormat="1" ht="6.95" customHeight="1">
      <c r="A208" s="31"/>
      <c r="B208" s="46"/>
      <c r="C208" s="47"/>
      <c r="D208" s="47"/>
      <c r="E208" s="47"/>
      <c r="F208" s="47"/>
      <c r="G208" s="47"/>
      <c r="H208" s="47"/>
      <c r="I208" s="47"/>
      <c r="J208" s="47"/>
      <c r="K208" s="47"/>
      <c r="L208" s="32"/>
      <c r="M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</row>
  </sheetData>
  <autoFilter ref="C130:K207"/>
  <mergeCells count="14">
    <mergeCell ref="E121:H121"/>
    <mergeCell ref="E119:H119"/>
    <mergeCell ref="E123:H123"/>
    <mergeCell ref="L2:V2"/>
    <mergeCell ref="E85:H85"/>
    <mergeCell ref="E89:H89"/>
    <mergeCell ref="E87:H87"/>
    <mergeCell ref="E91:H91"/>
    <mergeCell ref="E117:H117"/>
    <mergeCell ref="E7:H7"/>
    <mergeCell ref="E11:H11"/>
    <mergeCell ref="E9:H9"/>
    <mergeCell ref="E13:H13"/>
    <mergeCell ref="E31:H31"/>
  </mergeCells>
  <printOptions horizontalCentered="1"/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rowBreaks count="1" manualBreakCount="1">
    <brk id="174" min="2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BM197"/>
  <sheetViews>
    <sheetView showGridLines="0" topLeftCell="A125" zoomScaleSheetLayoutView="70" workbookViewId="0">
      <selection activeCell="K1" sqref="K1:K104857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56">
      <c r="A1" s="101"/>
    </row>
    <row r="2" spans="1:56" s="1" customFormat="1" ht="36.950000000000003" customHeight="1">
      <c r="L2" s="357" t="s">
        <v>5</v>
      </c>
      <c r="M2" s="343"/>
      <c r="N2" s="343"/>
      <c r="O2" s="343"/>
      <c r="P2" s="343"/>
      <c r="Q2" s="343"/>
      <c r="R2" s="343"/>
      <c r="S2" s="343"/>
      <c r="T2" s="343"/>
      <c r="U2" s="343"/>
      <c r="V2" s="343"/>
      <c r="AT2" s="17" t="s">
        <v>109</v>
      </c>
      <c r="AZ2" s="172" t="s">
        <v>211</v>
      </c>
      <c r="BA2" s="172" t="s">
        <v>211</v>
      </c>
      <c r="BB2" s="172" t="s">
        <v>1</v>
      </c>
      <c r="BC2" s="172" t="s">
        <v>512</v>
      </c>
      <c r="BD2" s="172" t="s">
        <v>89</v>
      </c>
    </row>
    <row r="3" spans="1:5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  <c r="AZ3" s="172" t="s">
        <v>213</v>
      </c>
      <c r="BA3" s="172" t="s">
        <v>213</v>
      </c>
      <c r="BB3" s="172" t="s">
        <v>1</v>
      </c>
      <c r="BC3" s="172" t="s">
        <v>513</v>
      </c>
      <c r="BD3" s="172" t="s">
        <v>89</v>
      </c>
    </row>
    <row r="4" spans="1:56" s="1" customFormat="1" ht="24.95" customHeight="1">
      <c r="B4" s="20"/>
      <c r="D4" s="21" t="s">
        <v>132</v>
      </c>
      <c r="L4" s="20"/>
      <c r="M4" s="102" t="s">
        <v>10</v>
      </c>
      <c r="AT4" s="17" t="s">
        <v>3</v>
      </c>
      <c r="AZ4" s="172" t="s">
        <v>215</v>
      </c>
      <c r="BA4" s="172" t="s">
        <v>215</v>
      </c>
      <c r="BB4" s="172" t="s">
        <v>1</v>
      </c>
      <c r="BC4" s="172" t="s">
        <v>514</v>
      </c>
      <c r="BD4" s="172" t="s">
        <v>89</v>
      </c>
    </row>
    <row r="5" spans="1:56" s="1" customFormat="1" ht="6.95" customHeight="1">
      <c r="B5" s="20"/>
      <c r="L5" s="20"/>
      <c r="AZ5" s="172" t="s">
        <v>217</v>
      </c>
      <c r="BA5" s="172" t="s">
        <v>217</v>
      </c>
      <c r="BB5" s="172" t="s">
        <v>1</v>
      </c>
      <c r="BC5" s="172" t="s">
        <v>512</v>
      </c>
      <c r="BD5" s="172" t="s">
        <v>89</v>
      </c>
    </row>
    <row r="6" spans="1:56" s="1" customFormat="1" ht="12" customHeight="1">
      <c r="B6" s="20"/>
      <c r="D6" s="26" t="s">
        <v>14</v>
      </c>
      <c r="L6" s="20"/>
      <c r="AZ6" s="172" t="s">
        <v>218</v>
      </c>
      <c r="BA6" s="172" t="s">
        <v>218</v>
      </c>
      <c r="BB6" s="172" t="s">
        <v>1</v>
      </c>
      <c r="BC6" s="172" t="s">
        <v>513</v>
      </c>
      <c r="BD6" s="172" t="s">
        <v>89</v>
      </c>
    </row>
    <row r="7" spans="1:56" s="1" customFormat="1" ht="16.5" customHeight="1">
      <c r="B7" s="20"/>
      <c r="E7" s="377" t="str">
        <f>'Rekapitulace stavby'!K6</f>
        <v>Integrované městské centrum TILIA -Zm.L. -dod.č.6</v>
      </c>
      <c r="F7" s="378"/>
      <c r="G7" s="378"/>
      <c r="H7" s="378"/>
      <c r="L7" s="20"/>
      <c r="AZ7" s="172" t="s">
        <v>219</v>
      </c>
      <c r="BA7" s="172" t="s">
        <v>219</v>
      </c>
      <c r="BB7" s="172" t="s">
        <v>1</v>
      </c>
      <c r="BC7" s="172" t="s">
        <v>514</v>
      </c>
      <c r="BD7" s="172" t="s">
        <v>89</v>
      </c>
    </row>
    <row r="8" spans="1:56" ht="12.75">
      <c r="B8" s="20"/>
      <c r="D8" s="26" t="s">
        <v>133</v>
      </c>
      <c r="L8" s="20"/>
      <c r="AZ8" s="172" t="s">
        <v>220</v>
      </c>
      <c r="BA8" s="172" t="s">
        <v>220</v>
      </c>
      <c r="BB8" s="172" t="s">
        <v>1</v>
      </c>
      <c r="BC8" s="172" t="s">
        <v>512</v>
      </c>
      <c r="BD8" s="172" t="s">
        <v>89</v>
      </c>
    </row>
    <row r="9" spans="1:56" s="1" customFormat="1" ht="16.5" customHeight="1">
      <c r="B9" s="20"/>
      <c r="E9" s="377" t="s">
        <v>134</v>
      </c>
      <c r="F9" s="343"/>
      <c r="G9" s="343"/>
      <c r="H9" s="343"/>
      <c r="L9" s="20"/>
      <c r="AZ9" s="172" t="s">
        <v>221</v>
      </c>
      <c r="BA9" s="172" t="s">
        <v>221</v>
      </c>
      <c r="BB9" s="172" t="s">
        <v>1</v>
      </c>
      <c r="BC9" s="172" t="s">
        <v>513</v>
      </c>
      <c r="BD9" s="172" t="s">
        <v>89</v>
      </c>
    </row>
    <row r="10" spans="1:56" s="1" customFormat="1" ht="12" customHeight="1">
      <c r="B10" s="20"/>
      <c r="D10" s="26" t="s">
        <v>135</v>
      </c>
      <c r="L10" s="20"/>
      <c r="AZ10" s="172" t="s">
        <v>222</v>
      </c>
      <c r="BA10" s="172" t="s">
        <v>222</v>
      </c>
      <c r="BB10" s="172" t="s">
        <v>1</v>
      </c>
      <c r="BC10" s="172" t="s">
        <v>514</v>
      </c>
      <c r="BD10" s="172" t="s">
        <v>89</v>
      </c>
    </row>
    <row r="11" spans="1:56" s="2" customFormat="1" ht="16.5" customHeight="1">
      <c r="A11" s="31"/>
      <c r="B11" s="32"/>
      <c r="C11" s="31"/>
      <c r="D11" s="31"/>
      <c r="E11" s="379" t="s">
        <v>223</v>
      </c>
      <c r="F11" s="376"/>
      <c r="G11" s="376"/>
      <c r="H11" s="376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Z11" s="172" t="s">
        <v>224</v>
      </c>
      <c r="BA11" s="172" t="s">
        <v>224</v>
      </c>
      <c r="BB11" s="172" t="s">
        <v>1</v>
      </c>
      <c r="BC11" s="172" t="s">
        <v>512</v>
      </c>
      <c r="BD11" s="172" t="s">
        <v>89</v>
      </c>
    </row>
    <row r="12" spans="1:56" s="2" customFormat="1" ht="12" customHeight="1">
      <c r="A12" s="31"/>
      <c r="B12" s="32"/>
      <c r="C12" s="31"/>
      <c r="D12" s="26" t="s">
        <v>225</v>
      </c>
      <c r="E12" s="31"/>
      <c r="F12" s="31"/>
      <c r="G12" s="31"/>
      <c r="H12" s="31"/>
      <c r="I12" s="31"/>
      <c r="J12" s="31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Z12" s="172" t="s">
        <v>226</v>
      </c>
      <c r="BA12" s="172" t="s">
        <v>226</v>
      </c>
      <c r="BB12" s="172" t="s">
        <v>1</v>
      </c>
      <c r="BC12" s="172" t="s">
        <v>513</v>
      </c>
      <c r="BD12" s="172" t="s">
        <v>89</v>
      </c>
    </row>
    <row r="13" spans="1:56" s="2" customFormat="1" ht="16.5" customHeight="1">
      <c r="A13" s="31"/>
      <c r="B13" s="32"/>
      <c r="C13" s="31"/>
      <c r="D13" s="31"/>
      <c r="E13" s="340" t="s">
        <v>515</v>
      </c>
      <c r="F13" s="376"/>
      <c r="G13" s="376"/>
      <c r="H13" s="376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Z13" s="172" t="s">
        <v>228</v>
      </c>
      <c r="BA13" s="172" t="s">
        <v>228</v>
      </c>
      <c r="BB13" s="172" t="s">
        <v>1</v>
      </c>
      <c r="BC13" s="172" t="s">
        <v>514</v>
      </c>
      <c r="BD13" s="172" t="s">
        <v>89</v>
      </c>
    </row>
    <row r="14" spans="1:56" s="2" customFormat="1">
      <c r="A14" s="31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Z14" s="172" t="s">
        <v>229</v>
      </c>
      <c r="BA14" s="172" t="s">
        <v>229</v>
      </c>
      <c r="BB14" s="172" t="s">
        <v>1</v>
      </c>
      <c r="BC14" s="172" t="s">
        <v>512</v>
      </c>
      <c r="BD14" s="172" t="s">
        <v>89</v>
      </c>
    </row>
    <row r="15" spans="1:56" s="2" customFormat="1" ht="12" customHeight="1">
      <c r="A15" s="31"/>
      <c r="B15" s="32"/>
      <c r="C15" s="31"/>
      <c r="D15" s="26" t="s">
        <v>16</v>
      </c>
      <c r="E15" s="31"/>
      <c r="F15" s="24" t="s">
        <v>1</v>
      </c>
      <c r="G15" s="31"/>
      <c r="H15" s="31"/>
      <c r="I15" s="26" t="s">
        <v>17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Z15" s="172" t="s">
        <v>230</v>
      </c>
      <c r="BA15" s="172" t="s">
        <v>230</v>
      </c>
      <c r="BB15" s="172" t="s">
        <v>1</v>
      </c>
      <c r="BC15" s="172" t="s">
        <v>513</v>
      </c>
      <c r="BD15" s="172" t="s">
        <v>89</v>
      </c>
    </row>
    <row r="16" spans="1:56" s="2" customFormat="1" ht="12" customHeight="1">
      <c r="A16" s="31"/>
      <c r="B16" s="32"/>
      <c r="C16" s="31"/>
      <c r="D16" s="26" t="s">
        <v>18</v>
      </c>
      <c r="E16" s="31"/>
      <c r="F16" s="24" t="s">
        <v>19</v>
      </c>
      <c r="G16" s="31"/>
      <c r="H16" s="31"/>
      <c r="I16" s="26" t="s">
        <v>20</v>
      </c>
      <c r="J16" s="54">
        <f>'Rekapitulace stavby'!AN8</f>
        <v>45173</v>
      </c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Z16" s="172" t="s">
        <v>231</v>
      </c>
      <c r="BA16" s="172" t="s">
        <v>231</v>
      </c>
      <c r="BB16" s="172" t="s">
        <v>1</v>
      </c>
      <c r="BC16" s="172" t="s">
        <v>516</v>
      </c>
      <c r="BD16" s="172" t="s">
        <v>89</v>
      </c>
    </row>
    <row r="17" spans="1:56" s="2" customFormat="1" ht="10.9" customHeight="1">
      <c r="A17" s="31"/>
      <c r="B17" s="32"/>
      <c r="C17" s="31"/>
      <c r="D17" s="31"/>
      <c r="E17" s="31"/>
      <c r="F17" s="31"/>
      <c r="G17" s="31"/>
      <c r="H17" s="31"/>
      <c r="I17" s="31"/>
      <c r="J17" s="31"/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Z17" s="172" t="s">
        <v>233</v>
      </c>
      <c r="BA17" s="172" t="s">
        <v>233</v>
      </c>
      <c r="BB17" s="172" t="s">
        <v>1</v>
      </c>
      <c r="BC17" s="172" t="s">
        <v>512</v>
      </c>
      <c r="BD17" s="172" t="s">
        <v>89</v>
      </c>
    </row>
    <row r="18" spans="1:56" s="2" customFormat="1" ht="12" customHeight="1">
      <c r="A18" s="31"/>
      <c r="B18" s="32"/>
      <c r="C18" s="31"/>
      <c r="D18" s="26" t="s">
        <v>21</v>
      </c>
      <c r="E18" s="31"/>
      <c r="F18" s="31"/>
      <c r="G18" s="31"/>
      <c r="H18" s="31"/>
      <c r="I18" s="26" t="s">
        <v>22</v>
      </c>
      <c r="J18" s="24" t="s">
        <v>23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Z18" s="172" t="s">
        <v>234</v>
      </c>
      <c r="BA18" s="172" t="s">
        <v>234</v>
      </c>
      <c r="BB18" s="172" t="s">
        <v>1</v>
      </c>
      <c r="BC18" s="172" t="s">
        <v>513</v>
      </c>
      <c r="BD18" s="172" t="s">
        <v>89</v>
      </c>
    </row>
    <row r="19" spans="1:56" s="2" customFormat="1" ht="18" customHeight="1">
      <c r="A19" s="31"/>
      <c r="B19" s="32"/>
      <c r="C19" s="31"/>
      <c r="D19" s="31"/>
      <c r="E19" s="24" t="s">
        <v>24</v>
      </c>
      <c r="F19" s="31"/>
      <c r="G19" s="31"/>
      <c r="H19" s="31"/>
      <c r="I19" s="26" t="s">
        <v>25</v>
      </c>
      <c r="J19" s="24" t="s">
        <v>26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Z19" s="172" t="s">
        <v>235</v>
      </c>
      <c r="BA19" s="172" t="s">
        <v>235</v>
      </c>
      <c r="BB19" s="172" t="s">
        <v>1</v>
      </c>
      <c r="BC19" s="172" t="s">
        <v>516</v>
      </c>
      <c r="BD19" s="172" t="s">
        <v>89</v>
      </c>
    </row>
    <row r="20" spans="1:56" s="2" customFormat="1" ht="6.95" customHeight="1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56" s="2" customFormat="1" ht="12" customHeight="1">
      <c r="A21" s="31"/>
      <c r="B21" s="32"/>
      <c r="C21" s="31"/>
      <c r="D21" s="26" t="s">
        <v>27</v>
      </c>
      <c r="E21" s="31"/>
      <c r="F21" s="31"/>
      <c r="G21" s="31"/>
      <c r="H21" s="31"/>
      <c r="I21" s="26" t="s">
        <v>22</v>
      </c>
      <c r="J21" s="24" t="s">
        <v>28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56" s="2" customFormat="1" ht="18" customHeight="1">
      <c r="A22" s="31"/>
      <c r="B22" s="32"/>
      <c r="C22" s="31"/>
      <c r="D22" s="31"/>
      <c r="E22" s="24" t="s">
        <v>29</v>
      </c>
      <c r="F22" s="31"/>
      <c r="G22" s="31"/>
      <c r="H22" s="31"/>
      <c r="I22" s="26" t="s">
        <v>25</v>
      </c>
      <c r="J22" s="24" t="s">
        <v>30</v>
      </c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56" s="2" customFormat="1" ht="6.95" customHeight="1">
      <c r="A23" s="31"/>
      <c r="B23" s="32"/>
      <c r="C23" s="31"/>
      <c r="D23" s="31"/>
      <c r="E23" s="31"/>
      <c r="F23" s="31"/>
      <c r="G23" s="31"/>
      <c r="H23" s="31"/>
      <c r="I23" s="31"/>
      <c r="J23" s="31"/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56" s="2" customFormat="1" ht="12" customHeight="1">
      <c r="A24" s="31"/>
      <c r="B24" s="32"/>
      <c r="C24" s="31"/>
      <c r="D24" s="26" t="s">
        <v>31</v>
      </c>
      <c r="E24" s="31"/>
      <c r="F24" s="31"/>
      <c r="G24" s="31"/>
      <c r="H24" s="31"/>
      <c r="I24" s="26" t="s">
        <v>22</v>
      </c>
      <c r="J24" s="24" t="s">
        <v>32</v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56" s="2" customFormat="1" ht="18" customHeight="1">
      <c r="A25" s="31"/>
      <c r="B25" s="32"/>
      <c r="C25" s="31"/>
      <c r="D25" s="31"/>
      <c r="E25" s="24" t="s">
        <v>33</v>
      </c>
      <c r="F25" s="31"/>
      <c r="G25" s="31"/>
      <c r="H25" s="31"/>
      <c r="I25" s="26" t="s">
        <v>25</v>
      </c>
      <c r="J25" s="24" t="s">
        <v>1</v>
      </c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56" s="2" customFormat="1" ht="6.95" customHeight="1">
      <c r="A26" s="31"/>
      <c r="B26" s="32"/>
      <c r="C26" s="31"/>
      <c r="D26" s="31"/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56" s="2" customFormat="1" ht="12" customHeight="1">
      <c r="A27" s="31"/>
      <c r="B27" s="32"/>
      <c r="C27" s="31"/>
      <c r="D27" s="26" t="s">
        <v>35</v>
      </c>
      <c r="E27" s="31"/>
      <c r="F27" s="31"/>
      <c r="G27" s="31"/>
      <c r="H27" s="31"/>
      <c r="I27" s="26" t="s">
        <v>22</v>
      </c>
      <c r="J27" s="24" t="s">
        <v>1</v>
      </c>
      <c r="K27" s="31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56" s="2" customFormat="1" ht="18" customHeight="1">
      <c r="A28" s="31"/>
      <c r="B28" s="32"/>
      <c r="C28" s="31"/>
      <c r="D28" s="31"/>
      <c r="E28" s="24" t="s">
        <v>36</v>
      </c>
      <c r="F28" s="31"/>
      <c r="G28" s="31"/>
      <c r="H28" s="31"/>
      <c r="I28" s="26" t="s">
        <v>25</v>
      </c>
      <c r="J28" s="24" t="s">
        <v>1</v>
      </c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56" s="2" customFormat="1" ht="6.95" customHeight="1">
      <c r="A29" s="31"/>
      <c r="B29" s="32"/>
      <c r="C29" s="31"/>
      <c r="D29" s="31"/>
      <c r="E29" s="31"/>
      <c r="F29" s="31"/>
      <c r="G29" s="31"/>
      <c r="H29" s="31"/>
      <c r="I29" s="31"/>
      <c r="J29" s="31"/>
      <c r="K29" s="31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56" s="2" customFormat="1" ht="12" customHeight="1">
      <c r="A30" s="31"/>
      <c r="B30" s="32"/>
      <c r="C30" s="31"/>
      <c r="D30" s="26" t="s">
        <v>37</v>
      </c>
      <c r="E30" s="31"/>
      <c r="F30" s="31"/>
      <c r="G30" s="31"/>
      <c r="H30" s="31"/>
      <c r="I30" s="31"/>
      <c r="J30" s="31"/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56" s="8" customFormat="1" ht="16.5" customHeight="1">
      <c r="A31" s="103"/>
      <c r="B31" s="104"/>
      <c r="C31" s="103"/>
      <c r="D31" s="103"/>
      <c r="E31" s="345" t="s">
        <v>1</v>
      </c>
      <c r="F31" s="345"/>
      <c r="G31" s="345"/>
      <c r="H31" s="345"/>
      <c r="I31" s="103"/>
      <c r="J31" s="103"/>
      <c r="K31" s="103"/>
      <c r="L31" s="105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</row>
    <row r="32" spans="1:56" s="2" customFormat="1" ht="6.95" customHeight="1">
      <c r="A32" s="31"/>
      <c r="B32" s="32"/>
      <c r="C32" s="31"/>
      <c r="D32" s="31"/>
      <c r="E32" s="31"/>
      <c r="F32" s="31"/>
      <c r="G32" s="31"/>
      <c r="H32" s="31"/>
      <c r="I32" s="31"/>
      <c r="J32" s="31"/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5"/>
      <c r="E33" s="65"/>
      <c r="F33" s="65"/>
      <c r="G33" s="65"/>
      <c r="H33" s="65"/>
      <c r="I33" s="65"/>
      <c r="J33" s="65"/>
      <c r="K33" s="65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24" t="s">
        <v>137</v>
      </c>
      <c r="E34" s="31"/>
      <c r="F34" s="31"/>
      <c r="G34" s="31"/>
      <c r="H34" s="31"/>
      <c r="I34" s="31"/>
      <c r="J34" s="30">
        <f>J100</f>
        <v>228129.2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29" t="s">
        <v>138</v>
      </c>
      <c r="E35" s="31"/>
      <c r="F35" s="31"/>
      <c r="G35" s="31"/>
      <c r="H35" s="31"/>
      <c r="I35" s="31"/>
      <c r="J35" s="30">
        <f>J105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25.35" customHeight="1">
      <c r="A36" s="31"/>
      <c r="B36" s="32"/>
      <c r="C36" s="31"/>
      <c r="D36" s="106" t="s">
        <v>40</v>
      </c>
      <c r="E36" s="31"/>
      <c r="F36" s="31"/>
      <c r="G36" s="31"/>
      <c r="H36" s="31"/>
      <c r="I36" s="31"/>
      <c r="J36" s="70">
        <f>ROUND(J34 + J35, 2)</f>
        <v>228129.2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6.95" customHeight="1">
      <c r="A37" s="31"/>
      <c r="B37" s="32"/>
      <c r="C37" s="31"/>
      <c r="D37" s="65"/>
      <c r="E37" s="65"/>
      <c r="F37" s="65"/>
      <c r="G37" s="65"/>
      <c r="H37" s="65"/>
      <c r="I37" s="65"/>
      <c r="J37" s="65"/>
      <c r="K37" s="65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>
      <c r="A38" s="31"/>
      <c r="B38" s="32"/>
      <c r="C38" s="31"/>
      <c r="D38" s="31"/>
      <c r="E38" s="31"/>
      <c r="F38" s="35" t="s">
        <v>42</v>
      </c>
      <c r="G38" s="31"/>
      <c r="H38" s="31"/>
      <c r="I38" s="35" t="s">
        <v>41</v>
      </c>
      <c r="J38" s="35" t="s">
        <v>43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customHeight="1">
      <c r="A39" s="31"/>
      <c r="B39" s="32"/>
      <c r="C39" s="31"/>
      <c r="D39" s="107" t="s">
        <v>44</v>
      </c>
      <c r="E39" s="26" t="s">
        <v>45</v>
      </c>
      <c r="F39" s="108">
        <f>ROUND((SUM(BE105:BE106) + SUM(BE130:BE196)),  2)</f>
        <v>228129.2</v>
      </c>
      <c r="G39" s="31"/>
      <c r="H39" s="31"/>
      <c r="I39" s="109">
        <v>0.21</v>
      </c>
      <c r="J39" s="108">
        <f>ROUND(((SUM(BE105:BE106) + SUM(BE130:BE196))*I39),  2)</f>
        <v>47907.13</v>
      </c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26" t="s">
        <v>46</v>
      </c>
      <c r="F40" s="108">
        <f>ROUND((SUM(BF105:BF106) + SUM(BF130:BF196)),  2)</f>
        <v>0</v>
      </c>
      <c r="G40" s="31"/>
      <c r="H40" s="31"/>
      <c r="I40" s="109">
        <v>0.15</v>
      </c>
      <c r="J40" s="108">
        <f>ROUND(((SUM(BF105:BF106) + SUM(BF130:BF196))*I40),  2)</f>
        <v>0</v>
      </c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5" hidden="1" customHeight="1">
      <c r="A41" s="31"/>
      <c r="B41" s="32"/>
      <c r="C41" s="31"/>
      <c r="D41" s="31"/>
      <c r="E41" s="26" t="s">
        <v>47</v>
      </c>
      <c r="F41" s="108">
        <f>ROUND((SUM(BG105:BG106) + SUM(BG130:BG196)),  2)</f>
        <v>0</v>
      </c>
      <c r="G41" s="31"/>
      <c r="H41" s="31"/>
      <c r="I41" s="109">
        <v>0.21</v>
      </c>
      <c r="J41" s="108">
        <f>0</f>
        <v>0</v>
      </c>
      <c r="K41" s="31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hidden="1" customHeight="1">
      <c r="A42" s="31"/>
      <c r="B42" s="32"/>
      <c r="C42" s="31"/>
      <c r="D42" s="31"/>
      <c r="E42" s="26" t="s">
        <v>48</v>
      </c>
      <c r="F42" s="108">
        <f>ROUND((SUM(BH105:BH106) + SUM(BH130:BH196)),  2)</f>
        <v>0</v>
      </c>
      <c r="G42" s="31"/>
      <c r="H42" s="31"/>
      <c r="I42" s="109">
        <v>0.15</v>
      </c>
      <c r="J42" s="108">
        <f>0</f>
        <v>0</v>
      </c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14.45" hidden="1" customHeight="1">
      <c r="A43" s="31"/>
      <c r="B43" s="32"/>
      <c r="C43" s="31"/>
      <c r="D43" s="31"/>
      <c r="E43" s="26" t="s">
        <v>49</v>
      </c>
      <c r="F43" s="108">
        <f>ROUND((SUM(BI105:BI106) + SUM(BI130:BI196)),  2)</f>
        <v>0</v>
      </c>
      <c r="G43" s="31"/>
      <c r="H43" s="31"/>
      <c r="I43" s="109">
        <v>0</v>
      </c>
      <c r="J43" s="108">
        <f>0</f>
        <v>0</v>
      </c>
      <c r="K43" s="31"/>
      <c r="L43" s="4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6.95" customHeight="1">
      <c r="A44" s="31"/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4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2" customFormat="1" ht="25.35" customHeight="1">
      <c r="A45" s="31"/>
      <c r="B45" s="32"/>
      <c r="C45" s="99"/>
      <c r="D45" s="110" t="s">
        <v>50</v>
      </c>
      <c r="E45" s="59"/>
      <c r="F45" s="59"/>
      <c r="G45" s="111" t="s">
        <v>51</v>
      </c>
      <c r="H45" s="112" t="s">
        <v>52</v>
      </c>
      <c r="I45" s="59"/>
      <c r="J45" s="113">
        <f>SUM(J36:J43)</f>
        <v>276036.33</v>
      </c>
      <c r="K45" s="114"/>
      <c r="L45" s="4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s="2" customFormat="1" ht="14.45" customHeight="1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  <c r="L46" s="4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1"/>
      <c r="D50" s="42" t="s">
        <v>53</v>
      </c>
      <c r="E50" s="43"/>
      <c r="F50" s="43"/>
      <c r="G50" s="42" t="s">
        <v>54</v>
      </c>
      <c r="H50" s="43"/>
      <c r="I50" s="43"/>
      <c r="J50" s="43"/>
      <c r="K50" s="43"/>
      <c r="L50" s="4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1"/>
      <c r="B61" s="32"/>
      <c r="C61" s="31"/>
      <c r="D61" s="44" t="s">
        <v>55</v>
      </c>
      <c r="E61" s="34"/>
      <c r="F61" s="115" t="s">
        <v>56</v>
      </c>
      <c r="G61" s="44" t="s">
        <v>55</v>
      </c>
      <c r="H61" s="34"/>
      <c r="I61" s="34"/>
      <c r="J61" s="116" t="s">
        <v>56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1"/>
      <c r="B65" s="32"/>
      <c r="C65" s="31"/>
      <c r="D65" s="42" t="s">
        <v>57</v>
      </c>
      <c r="E65" s="45"/>
      <c r="F65" s="45"/>
      <c r="G65" s="42" t="s">
        <v>58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1"/>
      <c r="B76" s="32"/>
      <c r="C76" s="31"/>
      <c r="D76" s="44" t="s">
        <v>55</v>
      </c>
      <c r="E76" s="34"/>
      <c r="F76" s="115" t="s">
        <v>56</v>
      </c>
      <c r="G76" s="44" t="s">
        <v>55</v>
      </c>
      <c r="H76" s="34"/>
      <c r="I76" s="34"/>
      <c r="J76" s="116" t="s">
        <v>56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>
      <c r="A82" s="31"/>
      <c r="B82" s="32"/>
      <c r="C82" s="21" t="s">
        <v>139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14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>
      <c r="A85" s="31"/>
      <c r="B85" s="32"/>
      <c r="C85" s="31"/>
      <c r="D85" s="31"/>
      <c r="E85" s="377" t="str">
        <f>E7</f>
        <v>Integrované městské centrum TILIA -Zm.L. -dod.č.6</v>
      </c>
      <c r="F85" s="378"/>
      <c r="G85" s="378"/>
      <c r="H85" s="378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20"/>
      <c r="C86" s="26" t="s">
        <v>133</v>
      </c>
      <c r="L86" s="20"/>
    </row>
    <row r="87" spans="1:31" s="1" customFormat="1" ht="16.5" customHeight="1">
      <c r="B87" s="20"/>
      <c r="E87" s="377" t="s">
        <v>134</v>
      </c>
      <c r="F87" s="343"/>
      <c r="G87" s="343"/>
      <c r="H87" s="343"/>
      <c r="L87" s="20"/>
    </row>
    <row r="88" spans="1:31" s="1" customFormat="1" ht="12" customHeight="1">
      <c r="B88" s="20"/>
      <c r="C88" s="26" t="s">
        <v>135</v>
      </c>
      <c r="L88" s="20"/>
    </row>
    <row r="89" spans="1:31" s="2" customFormat="1" ht="16.5" customHeight="1">
      <c r="A89" s="31"/>
      <c r="B89" s="32"/>
      <c r="C89" s="31"/>
      <c r="D89" s="31"/>
      <c r="E89" s="379" t="s">
        <v>223</v>
      </c>
      <c r="F89" s="376"/>
      <c r="G89" s="376"/>
      <c r="H89" s="376"/>
      <c r="I89" s="31"/>
      <c r="J89" s="31"/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225</v>
      </c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1"/>
      <c r="D91" s="31"/>
      <c r="E91" s="340" t="str">
        <f>E13</f>
        <v>29.4 - Zábradlí Z05</v>
      </c>
      <c r="F91" s="376"/>
      <c r="G91" s="376"/>
      <c r="H91" s="376"/>
      <c r="I91" s="31"/>
      <c r="J91" s="31"/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18</v>
      </c>
      <c r="D93" s="31"/>
      <c r="E93" s="31"/>
      <c r="F93" s="24" t="str">
        <f>F16</f>
        <v>Rychnov u Jablonce nad Nisou</v>
      </c>
      <c r="G93" s="31"/>
      <c r="H93" s="31"/>
      <c r="I93" s="26" t="s">
        <v>20</v>
      </c>
      <c r="J93" s="54">
        <f>IF(J16="","",J16)</f>
        <v>45173</v>
      </c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5" customHeight="1">
      <c r="A94" s="31"/>
      <c r="B94" s="32"/>
      <c r="C94" s="31"/>
      <c r="D94" s="31"/>
      <c r="E94" s="31"/>
      <c r="F94" s="31"/>
      <c r="G94" s="31"/>
      <c r="H94" s="31"/>
      <c r="I94" s="31"/>
      <c r="J94" s="31"/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2" customHeight="1">
      <c r="A95" s="31"/>
      <c r="B95" s="32"/>
      <c r="C95" s="26" t="s">
        <v>21</v>
      </c>
      <c r="D95" s="31"/>
      <c r="E95" s="31"/>
      <c r="F95" s="24" t="str">
        <f>E19</f>
        <v>Město Rychnov u Jablonce nad Nisou</v>
      </c>
      <c r="G95" s="31"/>
      <c r="H95" s="31"/>
      <c r="I95" s="26" t="s">
        <v>31</v>
      </c>
      <c r="J95" s="27" t="str">
        <f>E25</f>
        <v>DESIGM 4</v>
      </c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5.7" customHeight="1">
      <c r="A96" s="31"/>
      <c r="B96" s="32"/>
      <c r="C96" s="26" t="s">
        <v>27</v>
      </c>
      <c r="D96" s="31"/>
      <c r="E96" s="31"/>
      <c r="F96" s="24" t="str">
        <f>IF(E22="","",E22)</f>
        <v>CL-EVANS s.r.o., Bulharská 1557, Česká Lípa</v>
      </c>
      <c r="G96" s="31"/>
      <c r="H96" s="31"/>
      <c r="I96" s="26" t="s">
        <v>35</v>
      </c>
      <c r="J96" s="27" t="str">
        <f>E28</f>
        <v>Radek Ulbricht, CL-EVANS s.r.o.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4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17" t="s">
        <v>140</v>
      </c>
      <c r="D98" s="99"/>
      <c r="E98" s="99"/>
      <c r="F98" s="99"/>
      <c r="G98" s="99"/>
      <c r="H98" s="99"/>
      <c r="I98" s="99"/>
      <c r="J98" s="118" t="s">
        <v>141</v>
      </c>
      <c r="K98" s="99"/>
      <c r="L98" s="4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9" customHeight="1">
      <c r="A100" s="31"/>
      <c r="B100" s="32"/>
      <c r="C100" s="119" t="s">
        <v>142</v>
      </c>
      <c r="D100" s="31"/>
      <c r="E100" s="31"/>
      <c r="F100" s="31"/>
      <c r="G100" s="31"/>
      <c r="H100" s="31"/>
      <c r="I100" s="31"/>
      <c r="J100" s="70">
        <f>J130</f>
        <v>228129.2</v>
      </c>
      <c r="K100" s="31"/>
      <c r="L100" s="4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7" t="s">
        <v>143</v>
      </c>
    </row>
    <row r="101" spans="1:47" s="9" customFormat="1" ht="24.95" customHeight="1">
      <c r="B101" s="120"/>
      <c r="D101" s="121" t="s">
        <v>236</v>
      </c>
      <c r="E101" s="122"/>
      <c r="F101" s="122"/>
      <c r="G101" s="122"/>
      <c r="H101" s="122"/>
      <c r="I101" s="122"/>
      <c r="J101" s="123">
        <f>J131</f>
        <v>208504.80000000002</v>
      </c>
      <c r="L101" s="120"/>
    </row>
    <row r="102" spans="1:47" s="9" customFormat="1" ht="24.95" customHeight="1">
      <c r="B102" s="120"/>
      <c r="D102" s="121" t="s">
        <v>237</v>
      </c>
      <c r="E102" s="122"/>
      <c r="F102" s="122"/>
      <c r="G102" s="122"/>
      <c r="H102" s="122"/>
      <c r="I102" s="122"/>
      <c r="J102" s="123">
        <f>J144</f>
        <v>19624.400000000001</v>
      </c>
      <c r="L102" s="120"/>
    </row>
    <row r="103" spans="1:47" s="2" customFormat="1" ht="21.75" customHeight="1">
      <c r="A103" s="31"/>
      <c r="B103" s="32"/>
      <c r="C103" s="31"/>
      <c r="D103" s="31"/>
      <c r="E103" s="31"/>
      <c r="F103" s="31"/>
      <c r="G103" s="31"/>
      <c r="H103" s="31"/>
      <c r="I103" s="31"/>
      <c r="J103" s="31"/>
      <c r="K103" s="31"/>
      <c r="L103" s="4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47" s="2" customFormat="1" ht="6.95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47" s="2" customFormat="1" ht="29.25" customHeight="1">
      <c r="A105" s="31"/>
      <c r="B105" s="32"/>
      <c r="C105" s="119" t="s">
        <v>147</v>
      </c>
      <c r="D105" s="31"/>
      <c r="E105" s="31"/>
      <c r="F105" s="31"/>
      <c r="G105" s="31"/>
      <c r="H105" s="31"/>
      <c r="I105" s="31"/>
      <c r="J105" s="128">
        <v>0</v>
      </c>
      <c r="K105" s="31"/>
      <c r="L105" s="41"/>
      <c r="N105" s="129" t="s">
        <v>44</v>
      </c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47" s="2" customFormat="1" ht="18" customHeight="1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47" s="2" customFormat="1" ht="29.25" customHeight="1">
      <c r="A107" s="31"/>
      <c r="B107" s="32"/>
      <c r="C107" s="98" t="s">
        <v>131</v>
      </c>
      <c r="D107" s="99"/>
      <c r="E107" s="99"/>
      <c r="F107" s="99"/>
      <c r="G107" s="99"/>
      <c r="H107" s="99"/>
      <c r="I107" s="99"/>
      <c r="J107" s="100">
        <f>ROUND(J100+J105,2)</f>
        <v>228129.2</v>
      </c>
      <c r="K107" s="99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47" s="2" customFormat="1" ht="6.95" customHeight="1">
      <c r="A108" s="31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12" spans="1:47" s="2" customFormat="1" ht="6.95" customHeight="1">
      <c r="A112" s="31"/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24.95" customHeight="1">
      <c r="A113" s="31"/>
      <c r="B113" s="32"/>
      <c r="C113" s="21" t="s">
        <v>148</v>
      </c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6.95" customHeight="1">
      <c r="A114" s="31"/>
      <c r="B114" s="32"/>
      <c r="C114" s="31"/>
      <c r="D114" s="31"/>
      <c r="E114" s="31"/>
      <c r="F114" s="31"/>
      <c r="G114" s="31"/>
      <c r="H114" s="31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12" customHeight="1">
      <c r="A115" s="31"/>
      <c r="B115" s="32"/>
      <c r="C115" s="26" t="s">
        <v>14</v>
      </c>
      <c r="D115" s="31"/>
      <c r="E115" s="31"/>
      <c r="F115" s="31"/>
      <c r="G115" s="31"/>
      <c r="H115" s="31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16.5" customHeight="1">
      <c r="A116" s="31"/>
      <c r="B116" s="32"/>
      <c r="C116" s="31"/>
      <c r="D116" s="31"/>
      <c r="E116" s="377" t="str">
        <f>E7</f>
        <v>Integrované městské centrum TILIA -Zm.L. -dod.č.6</v>
      </c>
      <c r="F116" s="378"/>
      <c r="G116" s="378"/>
      <c r="H116" s="378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1" customFormat="1" ht="12" customHeight="1">
      <c r="B117" s="20"/>
      <c r="C117" s="26" t="s">
        <v>133</v>
      </c>
      <c r="L117" s="20"/>
    </row>
    <row r="118" spans="1:31" s="1" customFormat="1" ht="16.5" customHeight="1">
      <c r="B118" s="20"/>
      <c r="E118" s="377" t="s">
        <v>134</v>
      </c>
      <c r="F118" s="343"/>
      <c r="G118" s="343"/>
      <c r="H118" s="343"/>
      <c r="L118" s="20"/>
    </row>
    <row r="119" spans="1:31" s="1" customFormat="1" ht="12" customHeight="1">
      <c r="B119" s="20"/>
      <c r="C119" s="26" t="s">
        <v>135</v>
      </c>
      <c r="L119" s="20"/>
    </row>
    <row r="120" spans="1:31" s="2" customFormat="1" ht="16.5" customHeight="1">
      <c r="A120" s="31"/>
      <c r="B120" s="32"/>
      <c r="C120" s="31"/>
      <c r="D120" s="31"/>
      <c r="E120" s="379" t="s">
        <v>223</v>
      </c>
      <c r="F120" s="376"/>
      <c r="G120" s="376"/>
      <c r="H120" s="376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2" customHeight="1">
      <c r="A121" s="31"/>
      <c r="B121" s="32"/>
      <c r="C121" s="26" t="s">
        <v>225</v>
      </c>
      <c r="D121" s="31"/>
      <c r="E121" s="31"/>
      <c r="F121" s="31"/>
      <c r="G121" s="31"/>
      <c r="H121" s="31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6.5" customHeight="1">
      <c r="A122" s="31"/>
      <c r="B122" s="32"/>
      <c r="C122" s="31"/>
      <c r="D122" s="31"/>
      <c r="E122" s="340" t="str">
        <f>E13</f>
        <v>29.4 - Zábradlí Z05</v>
      </c>
      <c r="F122" s="376"/>
      <c r="G122" s="376"/>
      <c r="H122" s="376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6.9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2" customHeight="1">
      <c r="A124" s="31"/>
      <c r="B124" s="32"/>
      <c r="C124" s="26" t="s">
        <v>18</v>
      </c>
      <c r="D124" s="31"/>
      <c r="E124" s="31"/>
      <c r="F124" s="24" t="str">
        <f>F16</f>
        <v>Rychnov u Jablonce nad Nisou</v>
      </c>
      <c r="G124" s="31"/>
      <c r="H124" s="31"/>
      <c r="I124" s="26" t="s">
        <v>20</v>
      </c>
      <c r="J124" s="54">
        <f>IF(J16="","",J16)</f>
        <v>45173</v>
      </c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6.95" customHeight="1">
      <c r="A125" s="31"/>
      <c r="B125" s="32"/>
      <c r="C125" s="31"/>
      <c r="D125" s="31"/>
      <c r="E125" s="31"/>
      <c r="F125" s="31"/>
      <c r="G125" s="31"/>
      <c r="H125" s="31"/>
      <c r="I125" s="31"/>
      <c r="J125" s="31"/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2" customHeight="1">
      <c r="A126" s="31"/>
      <c r="B126" s="32"/>
      <c r="C126" s="26" t="s">
        <v>21</v>
      </c>
      <c r="D126" s="31"/>
      <c r="E126" s="31"/>
      <c r="F126" s="24" t="str">
        <f>E19</f>
        <v>Město Rychnov u Jablonce nad Nisou</v>
      </c>
      <c r="G126" s="31"/>
      <c r="H126" s="31"/>
      <c r="I126" s="26" t="s">
        <v>31</v>
      </c>
      <c r="J126" s="27" t="str">
        <f>E25</f>
        <v>DESIGM 4</v>
      </c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25.7" customHeight="1">
      <c r="A127" s="31"/>
      <c r="B127" s="32"/>
      <c r="C127" s="26" t="s">
        <v>27</v>
      </c>
      <c r="D127" s="31"/>
      <c r="E127" s="31"/>
      <c r="F127" s="24" t="str">
        <f>IF(E22="","",E22)</f>
        <v>CL-EVANS s.r.o., Bulharská 1557, Česká Lípa</v>
      </c>
      <c r="G127" s="31"/>
      <c r="H127" s="31"/>
      <c r="I127" s="26" t="s">
        <v>35</v>
      </c>
      <c r="J127" s="27" t="str">
        <f>E28</f>
        <v>Radek Ulbricht, CL-EVANS s.r.o.</v>
      </c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0.3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11" customFormat="1" ht="29.25" customHeight="1">
      <c r="A129" s="130"/>
      <c r="B129" s="131"/>
      <c r="C129" s="132" t="s">
        <v>149</v>
      </c>
      <c r="D129" s="133" t="s">
        <v>65</v>
      </c>
      <c r="E129" s="133" t="s">
        <v>61</v>
      </c>
      <c r="F129" s="133" t="s">
        <v>62</v>
      </c>
      <c r="G129" s="133" t="s">
        <v>150</v>
      </c>
      <c r="H129" s="133" t="s">
        <v>151</v>
      </c>
      <c r="I129" s="133" t="s">
        <v>152</v>
      </c>
      <c r="J129" s="133" t="s">
        <v>141</v>
      </c>
      <c r="K129" s="134" t="s">
        <v>153</v>
      </c>
      <c r="L129" s="135"/>
      <c r="M129" s="61" t="s">
        <v>1</v>
      </c>
      <c r="N129" s="62" t="s">
        <v>44</v>
      </c>
      <c r="O129" s="62" t="s">
        <v>154</v>
      </c>
      <c r="P129" s="62" t="s">
        <v>155</v>
      </c>
      <c r="Q129" s="62" t="s">
        <v>156</v>
      </c>
      <c r="R129" s="62" t="s">
        <v>157</v>
      </c>
      <c r="S129" s="62" t="s">
        <v>158</v>
      </c>
      <c r="T129" s="62" t="s">
        <v>159</v>
      </c>
      <c r="U129" s="63" t="s">
        <v>160</v>
      </c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</row>
    <row r="130" spans="1:65" s="2" customFormat="1" ht="22.9" customHeight="1">
      <c r="A130" s="31"/>
      <c r="B130" s="32"/>
      <c r="C130" s="68" t="s">
        <v>161</v>
      </c>
      <c r="D130" s="31"/>
      <c r="E130" s="31"/>
      <c r="F130" s="31"/>
      <c r="G130" s="31"/>
      <c r="H130" s="31"/>
      <c r="I130" s="31"/>
      <c r="J130" s="136">
        <f>BK130</f>
        <v>228129.2</v>
      </c>
      <c r="K130" s="31"/>
      <c r="L130" s="32"/>
      <c r="M130" s="64"/>
      <c r="N130" s="55"/>
      <c r="O130" s="65"/>
      <c r="P130" s="137">
        <f>P131+P144</f>
        <v>0</v>
      </c>
      <c r="Q130" s="65"/>
      <c r="R130" s="137">
        <f>R131+R144</f>
        <v>0.1049602</v>
      </c>
      <c r="S130" s="65"/>
      <c r="T130" s="137">
        <f>T131+T144</f>
        <v>0</v>
      </c>
      <c r="U130" s="66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7" t="s">
        <v>79</v>
      </c>
      <c r="AU130" s="17" t="s">
        <v>143</v>
      </c>
      <c r="BK130" s="138">
        <f>BK131+BK144</f>
        <v>228129.2</v>
      </c>
    </row>
    <row r="131" spans="1:65" s="12" customFormat="1" ht="25.9" customHeight="1">
      <c r="B131" s="139"/>
      <c r="D131" s="140" t="s">
        <v>79</v>
      </c>
      <c r="E131" s="141" t="s">
        <v>175</v>
      </c>
      <c r="F131" s="141" t="s">
        <v>176</v>
      </c>
      <c r="J131" s="142">
        <f>BK131</f>
        <v>208504.80000000002</v>
      </c>
      <c r="L131" s="139"/>
      <c r="M131" s="143"/>
      <c r="N131" s="144"/>
      <c r="O131" s="144"/>
      <c r="P131" s="145">
        <f>SUM(P132:P143)</f>
        <v>0</v>
      </c>
      <c r="Q131" s="144"/>
      <c r="R131" s="145">
        <f>SUM(R132:R143)</f>
        <v>8.0784000000000009E-2</v>
      </c>
      <c r="S131" s="144"/>
      <c r="T131" s="145">
        <f>SUM(T132:T143)</f>
        <v>0</v>
      </c>
      <c r="U131" s="146"/>
      <c r="AR131" s="140" t="s">
        <v>172</v>
      </c>
      <c r="AT131" s="147" t="s">
        <v>79</v>
      </c>
      <c r="AU131" s="147" t="s">
        <v>80</v>
      </c>
      <c r="AY131" s="140" t="s">
        <v>164</v>
      </c>
      <c r="BK131" s="148">
        <f>SUM(BK132:BK143)</f>
        <v>208504.80000000002</v>
      </c>
    </row>
    <row r="132" spans="1:65" s="2" customFormat="1" ht="24.2" customHeight="1">
      <c r="A132" s="31"/>
      <c r="B132" s="151"/>
      <c r="C132" s="152" t="s">
        <v>87</v>
      </c>
      <c r="D132" s="152" t="s">
        <v>168</v>
      </c>
      <c r="E132" s="153" t="s">
        <v>238</v>
      </c>
      <c r="F132" s="154" t="s">
        <v>239</v>
      </c>
      <c r="G132" s="155" t="s">
        <v>240</v>
      </c>
      <c r="H132" s="156">
        <v>21.6</v>
      </c>
      <c r="I132" s="157">
        <v>1340</v>
      </c>
      <c r="J132" s="157">
        <f>ROUND(I132*H132,2)</f>
        <v>28944</v>
      </c>
      <c r="K132" s="154" t="s">
        <v>1</v>
      </c>
      <c r="L132" s="32"/>
      <c r="M132" s="158" t="s">
        <v>1</v>
      </c>
      <c r="N132" s="159" t="s">
        <v>45</v>
      </c>
      <c r="O132" s="160">
        <v>0</v>
      </c>
      <c r="P132" s="160">
        <f>O132*H132</f>
        <v>0</v>
      </c>
      <c r="Q132" s="160">
        <v>4.0000000000000002E-4</v>
      </c>
      <c r="R132" s="160">
        <f>Q132*H132</f>
        <v>8.6400000000000018E-3</v>
      </c>
      <c r="S132" s="160">
        <v>0</v>
      </c>
      <c r="T132" s="160">
        <f>S132*H132</f>
        <v>0</v>
      </c>
      <c r="U132" s="161" t="s">
        <v>1</v>
      </c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62" t="s">
        <v>172</v>
      </c>
      <c r="AT132" s="162" t="s">
        <v>168</v>
      </c>
      <c r="AU132" s="162" t="s">
        <v>87</v>
      </c>
      <c r="AY132" s="17" t="s">
        <v>164</v>
      </c>
      <c r="BE132" s="163">
        <f>IF(N132="základní",J132,0)</f>
        <v>28944</v>
      </c>
      <c r="BF132" s="163">
        <f>IF(N132="snížená",J132,0)</f>
        <v>0</v>
      </c>
      <c r="BG132" s="163">
        <f>IF(N132="zákl. přenesená",J132,0)</f>
        <v>0</v>
      </c>
      <c r="BH132" s="163">
        <f>IF(N132="sníž. přenesená",J132,0)</f>
        <v>0</v>
      </c>
      <c r="BI132" s="163">
        <f>IF(N132="nulová",J132,0)</f>
        <v>0</v>
      </c>
      <c r="BJ132" s="17" t="s">
        <v>87</v>
      </c>
      <c r="BK132" s="163">
        <f>ROUND(I132*H132,2)</f>
        <v>28944</v>
      </c>
      <c r="BL132" s="17" t="s">
        <v>172</v>
      </c>
      <c r="BM132" s="162" t="s">
        <v>517</v>
      </c>
    </row>
    <row r="133" spans="1:65" s="2" customFormat="1" ht="19.5">
      <c r="A133" s="31"/>
      <c r="B133" s="32"/>
      <c r="C133" s="31"/>
      <c r="D133" s="164" t="s">
        <v>174</v>
      </c>
      <c r="E133" s="31"/>
      <c r="F133" s="165" t="s">
        <v>242</v>
      </c>
      <c r="G133" s="31"/>
      <c r="H133" s="31"/>
      <c r="I133" s="31"/>
      <c r="J133" s="31"/>
      <c r="K133" s="31"/>
      <c r="L133" s="32"/>
      <c r="M133" s="166"/>
      <c r="N133" s="167"/>
      <c r="O133" s="57"/>
      <c r="P133" s="57"/>
      <c r="Q133" s="57"/>
      <c r="R133" s="57"/>
      <c r="S133" s="57"/>
      <c r="T133" s="57"/>
      <c r="U133" s="58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7" t="s">
        <v>174</v>
      </c>
      <c r="AU133" s="17" t="s">
        <v>87</v>
      </c>
    </row>
    <row r="134" spans="1:65" s="13" customFormat="1">
      <c r="B134" s="173"/>
      <c r="D134" s="164" t="s">
        <v>243</v>
      </c>
      <c r="E134" s="174" t="s">
        <v>353</v>
      </c>
      <c r="F134" s="175" t="s">
        <v>518</v>
      </c>
      <c r="H134" s="176">
        <v>21.6</v>
      </c>
      <c r="L134" s="173"/>
      <c r="M134" s="177"/>
      <c r="N134" s="178"/>
      <c r="O134" s="178"/>
      <c r="P134" s="178"/>
      <c r="Q134" s="178"/>
      <c r="R134" s="178"/>
      <c r="S134" s="178"/>
      <c r="T134" s="178"/>
      <c r="U134" s="179"/>
      <c r="AT134" s="174" t="s">
        <v>243</v>
      </c>
      <c r="AU134" s="174" t="s">
        <v>87</v>
      </c>
      <c r="AV134" s="13" t="s">
        <v>89</v>
      </c>
      <c r="AW134" s="13" t="s">
        <v>34</v>
      </c>
      <c r="AX134" s="13" t="s">
        <v>80</v>
      </c>
      <c r="AY134" s="174" t="s">
        <v>164</v>
      </c>
    </row>
    <row r="135" spans="1:65" s="13" customFormat="1">
      <c r="B135" s="173"/>
      <c r="D135" s="164" t="s">
        <v>243</v>
      </c>
      <c r="E135" s="174" t="s">
        <v>355</v>
      </c>
      <c r="F135" s="175" t="s">
        <v>356</v>
      </c>
      <c r="H135" s="176">
        <v>21.6</v>
      </c>
      <c r="L135" s="173"/>
      <c r="M135" s="177"/>
      <c r="N135" s="178"/>
      <c r="O135" s="178"/>
      <c r="P135" s="178"/>
      <c r="Q135" s="178"/>
      <c r="R135" s="178"/>
      <c r="S135" s="178"/>
      <c r="T135" s="178"/>
      <c r="U135" s="179"/>
      <c r="AT135" s="174" t="s">
        <v>243</v>
      </c>
      <c r="AU135" s="174" t="s">
        <v>87</v>
      </c>
      <c r="AV135" s="13" t="s">
        <v>89</v>
      </c>
      <c r="AW135" s="13" t="s">
        <v>34</v>
      </c>
      <c r="AX135" s="13" t="s">
        <v>87</v>
      </c>
      <c r="AY135" s="174" t="s">
        <v>164</v>
      </c>
    </row>
    <row r="136" spans="1:65" s="2" customFormat="1" ht="24.2" customHeight="1">
      <c r="A136" s="31"/>
      <c r="B136" s="151"/>
      <c r="C136" s="180" t="s">
        <v>89</v>
      </c>
      <c r="D136" s="180" t="s">
        <v>240</v>
      </c>
      <c r="E136" s="181" t="s">
        <v>256</v>
      </c>
      <c r="F136" s="182" t="s">
        <v>257</v>
      </c>
      <c r="G136" s="183" t="s">
        <v>240</v>
      </c>
      <c r="H136" s="184">
        <v>21.6</v>
      </c>
      <c r="I136" s="185">
        <v>392</v>
      </c>
      <c r="J136" s="185">
        <f>ROUND(I136*H136,2)</f>
        <v>8467.2000000000007</v>
      </c>
      <c r="K136" s="182" t="s">
        <v>1</v>
      </c>
      <c r="L136" s="186"/>
      <c r="M136" s="187" t="s">
        <v>1</v>
      </c>
      <c r="N136" s="188" t="s">
        <v>45</v>
      </c>
      <c r="O136" s="160">
        <v>0</v>
      </c>
      <c r="P136" s="160">
        <f>O136*H136</f>
        <v>0</v>
      </c>
      <c r="Q136" s="160">
        <v>3.1700000000000001E-3</v>
      </c>
      <c r="R136" s="160">
        <f>Q136*H136</f>
        <v>6.8472000000000005E-2</v>
      </c>
      <c r="S136" s="160">
        <v>0</v>
      </c>
      <c r="T136" s="160">
        <f>S136*H136</f>
        <v>0</v>
      </c>
      <c r="U136" s="161" t="s">
        <v>1</v>
      </c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62" t="s">
        <v>250</v>
      </c>
      <c r="AT136" s="162" t="s">
        <v>240</v>
      </c>
      <c r="AU136" s="162" t="s">
        <v>87</v>
      </c>
      <c r="AY136" s="17" t="s">
        <v>164</v>
      </c>
      <c r="BE136" s="163">
        <f>IF(N136="základní",J136,0)</f>
        <v>8467.2000000000007</v>
      </c>
      <c r="BF136" s="163">
        <f>IF(N136="snížená",J136,0)</f>
        <v>0</v>
      </c>
      <c r="BG136" s="163">
        <f>IF(N136="zákl. přenesená",J136,0)</f>
        <v>0</v>
      </c>
      <c r="BH136" s="163">
        <f>IF(N136="sníž. přenesená",J136,0)</f>
        <v>0</v>
      </c>
      <c r="BI136" s="163">
        <f>IF(N136="nulová",J136,0)</f>
        <v>0</v>
      </c>
      <c r="BJ136" s="17" t="s">
        <v>87</v>
      </c>
      <c r="BK136" s="163">
        <f>ROUND(I136*H136,2)</f>
        <v>8467.2000000000007</v>
      </c>
      <c r="BL136" s="17" t="s">
        <v>172</v>
      </c>
      <c r="BM136" s="162" t="s">
        <v>519</v>
      </c>
    </row>
    <row r="137" spans="1:65" s="2" customFormat="1">
      <c r="A137" s="31"/>
      <c r="B137" s="32"/>
      <c r="C137" s="31"/>
      <c r="D137" s="164" t="s">
        <v>174</v>
      </c>
      <c r="E137" s="31"/>
      <c r="F137" s="165" t="s">
        <v>257</v>
      </c>
      <c r="G137" s="31"/>
      <c r="H137" s="31"/>
      <c r="I137" s="31"/>
      <c r="J137" s="31"/>
      <c r="K137" s="31"/>
      <c r="L137" s="32"/>
      <c r="M137" s="166"/>
      <c r="N137" s="167"/>
      <c r="O137" s="57"/>
      <c r="P137" s="57"/>
      <c r="Q137" s="57"/>
      <c r="R137" s="57"/>
      <c r="S137" s="57"/>
      <c r="T137" s="57"/>
      <c r="U137" s="58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T137" s="17" t="s">
        <v>174</v>
      </c>
      <c r="AU137" s="17" t="s">
        <v>87</v>
      </c>
    </row>
    <row r="138" spans="1:65" s="13" customFormat="1">
      <c r="B138" s="173"/>
      <c r="D138" s="164" t="s">
        <v>243</v>
      </c>
      <c r="E138" s="174" t="s">
        <v>361</v>
      </c>
      <c r="F138" s="175" t="s">
        <v>520</v>
      </c>
      <c r="H138" s="176">
        <v>21.6</v>
      </c>
      <c r="L138" s="173"/>
      <c r="M138" s="177"/>
      <c r="N138" s="178"/>
      <c r="O138" s="178"/>
      <c r="P138" s="178"/>
      <c r="Q138" s="178"/>
      <c r="R138" s="178"/>
      <c r="S138" s="178"/>
      <c r="T138" s="178"/>
      <c r="U138" s="179"/>
      <c r="AT138" s="174" t="s">
        <v>243</v>
      </c>
      <c r="AU138" s="174" t="s">
        <v>87</v>
      </c>
      <c r="AV138" s="13" t="s">
        <v>89</v>
      </c>
      <c r="AW138" s="13" t="s">
        <v>34</v>
      </c>
      <c r="AX138" s="13" t="s">
        <v>80</v>
      </c>
      <c r="AY138" s="174" t="s">
        <v>164</v>
      </c>
    </row>
    <row r="139" spans="1:65" s="13" customFormat="1">
      <c r="B139" s="173"/>
      <c r="D139" s="164" t="s">
        <v>243</v>
      </c>
      <c r="E139" s="174" t="s">
        <v>363</v>
      </c>
      <c r="F139" s="175" t="s">
        <v>364</v>
      </c>
      <c r="H139" s="176">
        <v>21.6</v>
      </c>
      <c r="L139" s="173"/>
      <c r="M139" s="177"/>
      <c r="N139" s="178"/>
      <c r="O139" s="178"/>
      <c r="P139" s="178"/>
      <c r="Q139" s="178"/>
      <c r="R139" s="178"/>
      <c r="S139" s="178"/>
      <c r="T139" s="178"/>
      <c r="U139" s="179"/>
      <c r="AT139" s="174" t="s">
        <v>243</v>
      </c>
      <c r="AU139" s="174" t="s">
        <v>87</v>
      </c>
      <c r="AV139" s="13" t="s">
        <v>89</v>
      </c>
      <c r="AW139" s="13" t="s">
        <v>34</v>
      </c>
      <c r="AX139" s="13" t="s">
        <v>87</v>
      </c>
      <c r="AY139" s="174" t="s">
        <v>164</v>
      </c>
    </row>
    <row r="140" spans="1:65" s="2" customFormat="1" ht="21.75" customHeight="1">
      <c r="A140" s="31"/>
      <c r="B140" s="151"/>
      <c r="C140" s="180" t="s">
        <v>99</v>
      </c>
      <c r="D140" s="180" t="s">
        <v>240</v>
      </c>
      <c r="E140" s="181" t="s">
        <v>248</v>
      </c>
      <c r="F140" s="182" t="s">
        <v>249</v>
      </c>
      <c r="G140" s="183" t="s">
        <v>240</v>
      </c>
      <c r="H140" s="184">
        <v>21.6</v>
      </c>
      <c r="I140" s="185">
        <v>7570</v>
      </c>
      <c r="J140" s="185">
        <f>ROUND(I140*H140,2)</f>
        <v>163512</v>
      </c>
      <c r="K140" s="182" t="s">
        <v>1</v>
      </c>
      <c r="L140" s="186"/>
      <c r="M140" s="187" t="s">
        <v>1</v>
      </c>
      <c r="N140" s="188" t="s">
        <v>45</v>
      </c>
      <c r="O140" s="160">
        <v>0</v>
      </c>
      <c r="P140" s="160">
        <f>O140*H140</f>
        <v>0</v>
      </c>
      <c r="Q140" s="160">
        <v>0</v>
      </c>
      <c r="R140" s="160">
        <f>Q140*H140</f>
        <v>0</v>
      </c>
      <c r="S140" s="160">
        <v>0</v>
      </c>
      <c r="T140" s="160">
        <f>S140*H140</f>
        <v>0</v>
      </c>
      <c r="U140" s="161" t="s">
        <v>1</v>
      </c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62" t="s">
        <v>250</v>
      </c>
      <c r="AT140" s="162" t="s">
        <v>240</v>
      </c>
      <c r="AU140" s="162" t="s">
        <v>87</v>
      </c>
      <c r="AY140" s="17" t="s">
        <v>164</v>
      </c>
      <c r="BE140" s="163">
        <f>IF(N140="základní",J140,0)</f>
        <v>163512</v>
      </c>
      <c r="BF140" s="163">
        <f>IF(N140="snížená",J140,0)</f>
        <v>0</v>
      </c>
      <c r="BG140" s="163">
        <f>IF(N140="zákl. přenesená",J140,0)</f>
        <v>0</v>
      </c>
      <c r="BH140" s="163">
        <f>IF(N140="sníž. přenesená",J140,0)</f>
        <v>0</v>
      </c>
      <c r="BI140" s="163">
        <f>IF(N140="nulová",J140,0)</f>
        <v>0</v>
      </c>
      <c r="BJ140" s="17" t="s">
        <v>87</v>
      </c>
      <c r="BK140" s="163">
        <f>ROUND(I140*H140,2)</f>
        <v>163512</v>
      </c>
      <c r="BL140" s="17" t="s">
        <v>172</v>
      </c>
      <c r="BM140" s="162" t="s">
        <v>521</v>
      </c>
    </row>
    <row r="141" spans="1:65" s="2" customFormat="1">
      <c r="A141" s="31"/>
      <c r="B141" s="32"/>
      <c r="C141" s="31"/>
      <c r="D141" s="164" t="s">
        <v>174</v>
      </c>
      <c r="E141" s="31"/>
      <c r="F141" s="165" t="s">
        <v>249</v>
      </c>
      <c r="G141" s="31"/>
      <c r="H141" s="31"/>
      <c r="I141" s="31"/>
      <c r="J141" s="31"/>
      <c r="K141" s="31"/>
      <c r="L141" s="32"/>
      <c r="M141" s="166"/>
      <c r="N141" s="167"/>
      <c r="O141" s="57"/>
      <c r="P141" s="57"/>
      <c r="Q141" s="57"/>
      <c r="R141" s="57"/>
      <c r="S141" s="57"/>
      <c r="T141" s="57"/>
      <c r="U141" s="58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T141" s="17" t="s">
        <v>174</v>
      </c>
      <c r="AU141" s="17" t="s">
        <v>87</v>
      </c>
    </row>
    <row r="142" spans="1:65" s="2" customFormat="1" ht="24.2" customHeight="1">
      <c r="A142" s="31"/>
      <c r="B142" s="151"/>
      <c r="C142" s="152" t="s">
        <v>172</v>
      </c>
      <c r="D142" s="152" t="s">
        <v>168</v>
      </c>
      <c r="E142" s="153" t="s">
        <v>252</v>
      </c>
      <c r="F142" s="154" t="s">
        <v>253</v>
      </c>
      <c r="G142" s="155" t="s">
        <v>240</v>
      </c>
      <c r="H142" s="156">
        <v>21.6</v>
      </c>
      <c r="I142" s="157">
        <v>351</v>
      </c>
      <c r="J142" s="157">
        <f>ROUND(I142*H142,2)</f>
        <v>7581.6</v>
      </c>
      <c r="K142" s="154" t="s">
        <v>1</v>
      </c>
      <c r="L142" s="32"/>
      <c r="M142" s="158" t="s">
        <v>1</v>
      </c>
      <c r="N142" s="159" t="s">
        <v>45</v>
      </c>
      <c r="O142" s="160">
        <v>0</v>
      </c>
      <c r="P142" s="160">
        <f>O142*H142</f>
        <v>0</v>
      </c>
      <c r="Q142" s="160">
        <v>1.7000000000000001E-4</v>
      </c>
      <c r="R142" s="160">
        <f>Q142*H142</f>
        <v>3.6720000000000004E-3</v>
      </c>
      <c r="S142" s="160">
        <v>0</v>
      </c>
      <c r="T142" s="160">
        <f>S142*H142</f>
        <v>0</v>
      </c>
      <c r="U142" s="161" t="s">
        <v>1</v>
      </c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62" t="s">
        <v>172</v>
      </c>
      <c r="AT142" s="162" t="s">
        <v>168</v>
      </c>
      <c r="AU142" s="162" t="s">
        <v>87</v>
      </c>
      <c r="AY142" s="17" t="s">
        <v>164</v>
      </c>
      <c r="BE142" s="163">
        <f>IF(N142="základní",J142,0)</f>
        <v>7581.6</v>
      </c>
      <c r="BF142" s="163">
        <f>IF(N142="snížená",J142,0)</f>
        <v>0</v>
      </c>
      <c r="BG142" s="163">
        <f>IF(N142="zákl. přenesená",J142,0)</f>
        <v>0</v>
      </c>
      <c r="BH142" s="163">
        <f>IF(N142="sníž. přenesená",J142,0)</f>
        <v>0</v>
      </c>
      <c r="BI142" s="163">
        <f>IF(N142="nulová",J142,0)</f>
        <v>0</v>
      </c>
      <c r="BJ142" s="17" t="s">
        <v>87</v>
      </c>
      <c r="BK142" s="163">
        <f>ROUND(I142*H142,2)</f>
        <v>7581.6</v>
      </c>
      <c r="BL142" s="17" t="s">
        <v>172</v>
      </c>
      <c r="BM142" s="162" t="s">
        <v>522</v>
      </c>
    </row>
    <row r="143" spans="1:65" s="2" customFormat="1" ht="19.5">
      <c r="A143" s="31"/>
      <c r="B143" s="32"/>
      <c r="C143" s="31"/>
      <c r="D143" s="164" t="s">
        <v>174</v>
      </c>
      <c r="E143" s="31"/>
      <c r="F143" s="165" t="s">
        <v>255</v>
      </c>
      <c r="G143" s="31"/>
      <c r="H143" s="31"/>
      <c r="I143" s="31"/>
      <c r="J143" s="31"/>
      <c r="K143" s="31"/>
      <c r="L143" s="32"/>
      <c r="M143" s="166"/>
      <c r="N143" s="167"/>
      <c r="O143" s="57"/>
      <c r="P143" s="57"/>
      <c r="Q143" s="57"/>
      <c r="R143" s="57"/>
      <c r="S143" s="57"/>
      <c r="T143" s="57"/>
      <c r="U143" s="58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T143" s="17" t="s">
        <v>174</v>
      </c>
      <c r="AU143" s="17" t="s">
        <v>87</v>
      </c>
    </row>
    <row r="144" spans="1:65" s="12" customFormat="1" ht="25.9" customHeight="1">
      <c r="B144" s="139"/>
      <c r="D144" s="140" t="s">
        <v>79</v>
      </c>
      <c r="E144" s="141" t="s">
        <v>263</v>
      </c>
      <c r="F144" s="141" t="s">
        <v>264</v>
      </c>
      <c r="J144" s="142">
        <f>BK144</f>
        <v>19624.400000000001</v>
      </c>
      <c r="L144" s="139"/>
      <c r="M144" s="143"/>
      <c r="N144" s="144"/>
      <c r="O144" s="144"/>
      <c r="P144" s="145">
        <f>SUM(P145:P196)</f>
        <v>0</v>
      </c>
      <c r="Q144" s="144"/>
      <c r="R144" s="145">
        <f>SUM(R145:R196)</f>
        <v>2.4176200000000002E-2</v>
      </c>
      <c r="S144" s="144"/>
      <c r="T144" s="145">
        <f>SUM(T145:T196)</f>
        <v>0</v>
      </c>
      <c r="U144" s="146"/>
      <c r="AR144" s="140" t="s">
        <v>172</v>
      </c>
      <c r="AT144" s="147" t="s">
        <v>79</v>
      </c>
      <c r="AU144" s="147" t="s">
        <v>80</v>
      </c>
      <c r="AY144" s="140" t="s">
        <v>164</v>
      </c>
      <c r="BK144" s="148">
        <f>SUM(BK145:BK196)</f>
        <v>19624.400000000001</v>
      </c>
    </row>
    <row r="145" spans="1:65" s="2" customFormat="1" ht="24.2" customHeight="1">
      <c r="A145" s="31"/>
      <c r="B145" s="151"/>
      <c r="C145" s="152" t="s">
        <v>265</v>
      </c>
      <c r="D145" s="152" t="s">
        <v>168</v>
      </c>
      <c r="E145" s="153" t="s">
        <v>266</v>
      </c>
      <c r="F145" s="154" t="s">
        <v>267</v>
      </c>
      <c r="G145" s="155" t="s">
        <v>268</v>
      </c>
      <c r="H145" s="156">
        <v>24.396000000000001</v>
      </c>
      <c r="I145" s="157">
        <v>75.099999999999994</v>
      </c>
      <c r="J145" s="157">
        <f>ROUND(I145*H145,2)</f>
        <v>1832.14</v>
      </c>
      <c r="K145" s="154" t="s">
        <v>1</v>
      </c>
      <c r="L145" s="32"/>
      <c r="M145" s="158" t="s">
        <v>1</v>
      </c>
      <c r="N145" s="159" t="s">
        <v>45</v>
      </c>
      <c r="O145" s="160">
        <v>0</v>
      </c>
      <c r="P145" s="160">
        <f>O145*H145</f>
        <v>0</v>
      </c>
      <c r="Q145" s="160">
        <v>6.9999999999999994E-5</v>
      </c>
      <c r="R145" s="160">
        <f>Q145*H145</f>
        <v>1.7077199999999998E-3</v>
      </c>
      <c r="S145" s="160">
        <v>0</v>
      </c>
      <c r="T145" s="160">
        <f>S145*H145</f>
        <v>0</v>
      </c>
      <c r="U145" s="161" t="s">
        <v>1</v>
      </c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62" t="s">
        <v>172</v>
      </c>
      <c r="AT145" s="162" t="s">
        <v>168</v>
      </c>
      <c r="AU145" s="162" t="s">
        <v>87</v>
      </c>
      <c r="AY145" s="17" t="s">
        <v>164</v>
      </c>
      <c r="BE145" s="163">
        <f>IF(N145="základní",J145,0)</f>
        <v>1832.14</v>
      </c>
      <c r="BF145" s="163">
        <f>IF(N145="snížená",J145,0)</f>
        <v>0</v>
      </c>
      <c r="BG145" s="163">
        <f>IF(N145="zákl. přenesená",J145,0)</f>
        <v>0</v>
      </c>
      <c r="BH145" s="163">
        <f>IF(N145="sníž. přenesená",J145,0)</f>
        <v>0</v>
      </c>
      <c r="BI145" s="163">
        <f>IF(N145="nulová",J145,0)</f>
        <v>0</v>
      </c>
      <c r="BJ145" s="17" t="s">
        <v>87</v>
      </c>
      <c r="BK145" s="163">
        <f>ROUND(I145*H145,2)</f>
        <v>1832.14</v>
      </c>
      <c r="BL145" s="17" t="s">
        <v>172</v>
      </c>
      <c r="BM145" s="162" t="s">
        <v>523</v>
      </c>
    </row>
    <row r="146" spans="1:65" s="2" customFormat="1" ht="19.5">
      <c r="A146" s="31"/>
      <c r="B146" s="32"/>
      <c r="C146" s="31"/>
      <c r="D146" s="164" t="s">
        <v>174</v>
      </c>
      <c r="E146" s="31"/>
      <c r="F146" s="165" t="s">
        <v>270</v>
      </c>
      <c r="G146" s="31"/>
      <c r="H146" s="31"/>
      <c r="I146" s="31"/>
      <c r="J146" s="31"/>
      <c r="K146" s="31"/>
      <c r="L146" s="32"/>
      <c r="M146" s="166"/>
      <c r="N146" s="167"/>
      <c r="O146" s="57"/>
      <c r="P146" s="57"/>
      <c r="Q146" s="57"/>
      <c r="R146" s="57"/>
      <c r="S146" s="57"/>
      <c r="T146" s="57"/>
      <c r="U146" s="58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T146" s="17" t="s">
        <v>174</v>
      </c>
      <c r="AU146" s="17" t="s">
        <v>87</v>
      </c>
    </row>
    <row r="147" spans="1:65" s="13" customFormat="1">
      <c r="B147" s="173"/>
      <c r="D147" s="164" t="s">
        <v>243</v>
      </c>
      <c r="E147" s="174" t="s">
        <v>271</v>
      </c>
      <c r="F147" s="175" t="s">
        <v>524</v>
      </c>
      <c r="H147" s="176">
        <v>3.165</v>
      </c>
      <c r="L147" s="173"/>
      <c r="M147" s="177"/>
      <c r="N147" s="178"/>
      <c r="O147" s="178"/>
      <c r="P147" s="178"/>
      <c r="Q147" s="178"/>
      <c r="R147" s="178"/>
      <c r="S147" s="178"/>
      <c r="T147" s="178"/>
      <c r="U147" s="179"/>
      <c r="AT147" s="174" t="s">
        <v>243</v>
      </c>
      <c r="AU147" s="174" t="s">
        <v>87</v>
      </c>
      <c r="AV147" s="13" t="s">
        <v>89</v>
      </c>
      <c r="AW147" s="13" t="s">
        <v>34</v>
      </c>
      <c r="AX147" s="13" t="s">
        <v>80</v>
      </c>
      <c r="AY147" s="174" t="s">
        <v>164</v>
      </c>
    </row>
    <row r="148" spans="1:65" s="13" customFormat="1">
      <c r="B148" s="173"/>
      <c r="D148" s="164" t="s">
        <v>243</v>
      </c>
      <c r="E148" s="174" t="s">
        <v>211</v>
      </c>
      <c r="F148" s="175" t="s">
        <v>525</v>
      </c>
      <c r="H148" s="176">
        <v>2.8490000000000002</v>
      </c>
      <c r="L148" s="173"/>
      <c r="M148" s="177"/>
      <c r="N148" s="178"/>
      <c r="O148" s="178"/>
      <c r="P148" s="178"/>
      <c r="Q148" s="178"/>
      <c r="R148" s="178"/>
      <c r="S148" s="178"/>
      <c r="T148" s="178"/>
      <c r="U148" s="179"/>
      <c r="AT148" s="174" t="s">
        <v>243</v>
      </c>
      <c r="AU148" s="174" t="s">
        <v>87</v>
      </c>
      <c r="AV148" s="13" t="s">
        <v>89</v>
      </c>
      <c r="AW148" s="13" t="s">
        <v>34</v>
      </c>
      <c r="AX148" s="13" t="s">
        <v>80</v>
      </c>
      <c r="AY148" s="174" t="s">
        <v>164</v>
      </c>
    </row>
    <row r="149" spans="1:65" s="13" customFormat="1">
      <c r="B149" s="173"/>
      <c r="D149" s="164" t="s">
        <v>243</v>
      </c>
      <c r="E149" s="174" t="s">
        <v>213</v>
      </c>
      <c r="F149" s="175" t="s">
        <v>526</v>
      </c>
      <c r="H149" s="176">
        <v>11.946999999999999</v>
      </c>
      <c r="L149" s="173"/>
      <c r="M149" s="177"/>
      <c r="N149" s="178"/>
      <c r="O149" s="178"/>
      <c r="P149" s="178"/>
      <c r="Q149" s="178"/>
      <c r="R149" s="178"/>
      <c r="S149" s="178"/>
      <c r="T149" s="178"/>
      <c r="U149" s="179"/>
      <c r="AT149" s="174" t="s">
        <v>243</v>
      </c>
      <c r="AU149" s="174" t="s">
        <v>87</v>
      </c>
      <c r="AV149" s="13" t="s">
        <v>89</v>
      </c>
      <c r="AW149" s="13" t="s">
        <v>34</v>
      </c>
      <c r="AX149" s="13" t="s">
        <v>80</v>
      </c>
      <c r="AY149" s="174" t="s">
        <v>164</v>
      </c>
    </row>
    <row r="150" spans="1:65" s="13" customFormat="1">
      <c r="B150" s="173"/>
      <c r="D150" s="164" t="s">
        <v>243</v>
      </c>
      <c r="E150" s="174" t="s">
        <v>215</v>
      </c>
      <c r="F150" s="175" t="s">
        <v>527</v>
      </c>
      <c r="H150" s="176">
        <v>6.4349999999999996</v>
      </c>
      <c r="L150" s="173"/>
      <c r="M150" s="177"/>
      <c r="N150" s="178"/>
      <c r="O150" s="178"/>
      <c r="P150" s="178"/>
      <c r="Q150" s="178"/>
      <c r="R150" s="178"/>
      <c r="S150" s="178"/>
      <c r="T150" s="178"/>
      <c r="U150" s="179"/>
      <c r="AT150" s="174" t="s">
        <v>243</v>
      </c>
      <c r="AU150" s="174" t="s">
        <v>87</v>
      </c>
      <c r="AV150" s="13" t="s">
        <v>89</v>
      </c>
      <c r="AW150" s="13" t="s">
        <v>34</v>
      </c>
      <c r="AX150" s="13" t="s">
        <v>80</v>
      </c>
      <c r="AY150" s="174" t="s">
        <v>164</v>
      </c>
    </row>
    <row r="151" spans="1:65" s="13" customFormat="1">
      <c r="B151" s="173"/>
      <c r="D151" s="164" t="s">
        <v>243</v>
      </c>
      <c r="E151" s="174" t="s">
        <v>276</v>
      </c>
      <c r="F151" s="175" t="s">
        <v>277</v>
      </c>
      <c r="H151" s="176">
        <v>24.396000000000001</v>
      </c>
      <c r="L151" s="173"/>
      <c r="M151" s="177"/>
      <c r="N151" s="178"/>
      <c r="O151" s="178"/>
      <c r="P151" s="178"/>
      <c r="Q151" s="178"/>
      <c r="R151" s="178"/>
      <c r="S151" s="178"/>
      <c r="T151" s="178"/>
      <c r="U151" s="179"/>
      <c r="AT151" s="174" t="s">
        <v>243</v>
      </c>
      <c r="AU151" s="174" t="s">
        <v>87</v>
      </c>
      <c r="AV151" s="13" t="s">
        <v>89</v>
      </c>
      <c r="AW151" s="13" t="s">
        <v>34</v>
      </c>
      <c r="AX151" s="13" t="s">
        <v>87</v>
      </c>
      <c r="AY151" s="174" t="s">
        <v>164</v>
      </c>
    </row>
    <row r="152" spans="1:65" s="2" customFormat="1" ht="16.5" customHeight="1">
      <c r="A152" s="31"/>
      <c r="B152" s="151"/>
      <c r="C152" s="152" t="s">
        <v>278</v>
      </c>
      <c r="D152" s="152" t="s">
        <v>168</v>
      </c>
      <c r="E152" s="153" t="s">
        <v>279</v>
      </c>
      <c r="F152" s="154" t="s">
        <v>280</v>
      </c>
      <c r="G152" s="155" t="s">
        <v>268</v>
      </c>
      <c r="H152" s="156">
        <v>24.396000000000001</v>
      </c>
      <c r="I152" s="157">
        <v>5.43</v>
      </c>
      <c r="J152" s="157">
        <f>ROUND(I152*H152,2)</f>
        <v>132.47</v>
      </c>
      <c r="K152" s="154" t="s">
        <v>1</v>
      </c>
      <c r="L152" s="32"/>
      <c r="M152" s="158" t="s">
        <v>1</v>
      </c>
      <c r="N152" s="159" t="s">
        <v>45</v>
      </c>
      <c r="O152" s="160">
        <v>0</v>
      </c>
      <c r="P152" s="160">
        <f>O152*H152</f>
        <v>0</v>
      </c>
      <c r="Q152" s="160">
        <v>0</v>
      </c>
      <c r="R152" s="160">
        <f>Q152*H152</f>
        <v>0</v>
      </c>
      <c r="S152" s="160">
        <v>0</v>
      </c>
      <c r="T152" s="160">
        <f>S152*H152</f>
        <v>0</v>
      </c>
      <c r="U152" s="161" t="s">
        <v>1</v>
      </c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62" t="s">
        <v>172</v>
      </c>
      <c r="AT152" s="162" t="s">
        <v>168</v>
      </c>
      <c r="AU152" s="162" t="s">
        <v>87</v>
      </c>
      <c r="AY152" s="17" t="s">
        <v>164</v>
      </c>
      <c r="BE152" s="163">
        <f>IF(N152="základní",J152,0)</f>
        <v>132.47</v>
      </c>
      <c r="BF152" s="163">
        <f>IF(N152="snížená",J152,0)</f>
        <v>0</v>
      </c>
      <c r="BG152" s="163">
        <f>IF(N152="zákl. přenesená",J152,0)</f>
        <v>0</v>
      </c>
      <c r="BH152" s="163">
        <f>IF(N152="sníž. přenesená",J152,0)</f>
        <v>0</v>
      </c>
      <c r="BI152" s="163">
        <f>IF(N152="nulová",J152,0)</f>
        <v>0</v>
      </c>
      <c r="BJ152" s="17" t="s">
        <v>87</v>
      </c>
      <c r="BK152" s="163">
        <f>ROUND(I152*H152,2)</f>
        <v>132.47</v>
      </c>
      <c r="BL152" s="17" t="s">
        <v>172</v>
      </c>
      <c r="BM152" s="162" t="s">
        <v>528</v>
      </c>
    </row>
    <row r="153" spans="1:65" s="2" customFormat="1" ht="19.5">
      <c r="A153" s="31"/>
      <c r="B153" s="32"/>
      <c r="C153" s="31"/>
      <c r="D153" s="164" t="s">
        <v>174</v>
      </c>
      <c r="E153" s="31"/>
      <c r="F153" s="165" t="s">
        <v>282</v>
      </c>
      <c r="G153" s="31"/>
      <c r="H153" s="31"/>
      <c r="I153" s="31"/>
      <c r="J153" s="31"/>
      <c r="K153" s="31"/>
      <c r="L153" s="32"/>
      <c r="M153" s="166"/>
      <c r="N153" s="167"/>
      <c r="O153" s="57"/>
      <c r="P153" s="57"/>
      <c r="Q153" s="57"/>
      <c r="R153" s="57"/>
      <c r="S153" s="57"/>
      <c r="T153" s="57"/>
      <c r="U153" s="58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T153" s="17" t="s">
        <v>174</v>
      </c>
      <c r="AU153" s="17" t="s">
        <v>87</v>
      </c>
    </row>
    <row r="154" spans="1:65" s="13" customFormat="1">
      <c r="B154" s="173"/>
      <c r="D154" s="164" t="s">
        <v>243</v>
      </c>
      <c r="E154" s="174" t="s">
        <v>283</v>
      </c>
      <c r="F154" s="175" t="s">
        <v>524</v>
      </c>
      <c r="H154" s="176">
        <v>3.165</v>
      </c>
      <c r="L154" s="173"/>
      <c r="M154" s="177"/>
      <c r="N154" s="178"/>
      <c r="O154" s="178"/>
      <c r="P154" s="178"/>
      <c r="Q154" s="178"/>
      <c r="R154" s="178"/>
      <c r="S154" s="178"/>
      <c r="T154" s="178"/>
      <c r="U154" s="179"/>
      <c r="AT154" s="174" t="s">
        <v>243</v>
      </c>
      <c r="AU154" s="174" t="s">
        <v>87</v>
      </c>
      <c r="AV154" s="13" t="s">
        <v>89</v>
      </c>
      <c r="AW154" s="13" t="s">
        <v>34</v>
      </c>
      <c r="AX154" s="13" t="s">
        <v>80</v>
      </c>
      <c r="AY154" s="174" t="s">
        <v>164</v>
      </c>
    </row>
    <row r="155" spans="1:65" s="13" customFormat="1">
      <c r="B155" s="173"/>
      <c r="D155" s="164" t="s">
        <v>243</v>
      </c>
      <c r="E155" s="174" t="s">
        <v>217</v>
      </c>
      <c r="F155" s="175" t="s">
        <v>525</v>
      </c>
      <c r="H155" s="176">
        <v>2.8490000000000002</v>
      </c>
      <c r="L155" s="173"/>
      <c r="M155" s="177"/>
      <c r="N155" s="178"/>
      <c r="O155" s="178"/>
      <c r="P155" s="178"/>
      <c r="Q155" s="178"/>
      <c r="R155" s="178"/>
      <c r="S155" s="178"/>
      <c r="T155" s="178"/>
      <c r="U155" s="179"/>
      <c r="AT155" s="174" t="s">
        <v>243</v>
      </c>
      <c r="AU155" s="174" t="s">
        <v>87</v>
      </c>
      <c r="AV155" s="13" t="s">
        <v>89</v>
      </c>
      <c r="AW155" s="13" t="s">
        <v>34</v>
      </c>
      <c r="AX155" s="13" t="s">
        <v>80</v>
      </c>
      <c r="AY155" s="174" t="s">
        <v>164</v>
      </c>
    </row>
    <row r="156" spans="1:65" s="13" customFormat="1">
      <c r="B156" s="173"/>
      <c r="D156" s="164" t="s">
        <v>243</v>
      </c>
      <c r="E156" s="174" t="s">
        <v>218</v>
      </c>
      <c r="F156" s="175" t="s">
        <v>526</v>
      </c>
      <c r="H156" s="176">
        <v>11.946999999999999</v>
      </c>
      <c r="L156" s="173"/>
      <c r="M156" s="177"/>
      <c r="N156" s="178"/>
      <c r="O156" s="178"/>
      <c r="P156" s="178"/>
      <c r="Q156" s="178"/>
      <c r="R156" s="178"/>
      <c r="S156" s="178"/>
      <c r="T156" s="178"/>
      <c r="U156" s="179"/>
      <c r="AT156" s="174" t="s">
        <v>243</v>
      </c>
      <c r="AU156" s="174" t="s">
        <v>87</v>
      </c>
      <c r="AV156" s="13" t="s">
        <v>89</v>
      </c>
      <c r="AW156" s="13" t="s">
        <v>34</v>
      </c>
      <c r="AX156" s="13" t="s">
        <v>80</v>
      </c>
      <c r="AY156" s="174" t="s">
        <v>164</v>
      </c>
    </row>
    <row r="157" spans="1:65" s="13" customFormat="1">
      <c r="B157" s="173"/>
      <c r="D157" s="164" t="s">
        <v>243</v>
      </c>
      <c r="E157" s="174" t="s">
        <v>219</v>
      </c>
      <c r="F157" s="175" t="s">
        <v>527</v>
      </c>
      <c r="H157" s="176">
        <v>6.4349999999999996</v>
      </c>
      <c r="L157" s="173"/>
      <c r="M157" s="177"/>
      <c r="N157" s="178"/>
      <c r="O157" s="178"/>
      <c r="P157" s="178"/>
      <c r="Q157" s="178"/>
      <c r="R157" s="178"/>
      <c r="S157" s="178"/>
      <c r="T157" s="178"/>
      <c r="U157" s="179"/>
      <c r="AT157" s="174" t="s">
        <v>243</v>
      </c>
      <c r="AU157" s="174" t="s">
        <v>87</v>
      </c>
      <c r="AV157" s="13" t="s">
        <v>89</v>
      </c>
      <c r="AW157" s="13" t="s">
        <v>34</v>
      </c>
      <c r="AX157" s="13" t="s">
        <v>80</v>
      </c>
      <c r="AY157" s="174" t="s">
        <v>164</v>
      </c>
    </row>
    <row r="158" spans="1:65" s="13" customFormat="1">
      <c r="B158" s="173"/>
      <c r="D158" s="164" t="s">
        <v>243</v>
      </c>
      <c r="E158" s="174" t="s">
        <v>284</v>
      </c>
      <c r="F158" s="175" t="s">
        <v>285</v>
      </c>
      <c r="H158" s="176">
        <v>24.396000000000001</v>
      </c>
      <c r="L158" s="173"/>
      <c r="M158" s="177"/>
      <c r="N158" s="178"/>
      <c r="O158" s="178"/>
      <c r="P158" s="178"/>
      <c r="Q158" s="178"/>
      <c r="R158" s="178"/>
      <c r="S158" s="178"/>
      <c r="T158" s="178"/>
      <c r="U158" s="179"/>
      <c r="AT158" s="174" t="s">
        <v>243</v>
      </c>
      <c r="AU158" s="174" t="s">
        <v>87</v>
      </c>
      <c r="AV158" s="13" t="s">
        <v>89</v>
      </c>
      <c r="AW158" s="13" t="s">
        <v>34</v>
      </c>
      <c r="AX158" s="13" t="s">
        <v>87</v>
      </c>
      <c r="AY158" s="174" t="s">
        <v>164</v>
      </c>
    </row>
    <row r="159" spans="1:65" s="2" customFormat="1" ht="24.2" customHeight="1">
      <c r="A159" s="31"/>
      <c r="B159" s="151"/>
      <c r="C159" s="152" t="s">
        <v>286</v>
      </c>
      <c r="D159" s="152" t="s">
        <v>168</v>
      </c>
      <c r="E159" s="153" t="s">
        <v>287</v>
      </c>
      <c r="F159" s="154" t="s">
        <v>288</v>
      </c>
      <c r="G159" s="155" t="s">
        <v>268</v>
      </c>
      <c r="H159" s="156">
        <v>24.396000000000001</v>
      </c>
      <c r="I159" s="157">
        <v>115</v>
      </c>
      <c r="J159" s="157">
        <f>ROUND(I159*H159,2)</f>
        <v>2805.54</v>
      </c>
      <c r="K159" s="154" t="s">
        <v>1</v>
      </c>
      <c r="L159" s="32"/>
      <c r="M159" s="158" t="s">
        <v>1</v>
      </c>
      <c r="N159" s="159" t="s">
        <v>45</v>
      </c>
      <c r="O159" s="160">
        <v>0</v>
      </c>
      <c r="P159" s="160">
        <f>O159*H159</f>
        <v>0</v>
      </c>
      <c r="Q159" s="160">
        <v>0</v>
      </c>
      <c r="R159" s="160">
        <f>Q159*H159</f>
        <v>0</v>
      </c>
      <c r="S159" s="160">
        <v>0</v>
      </c>
      <c r="T159" s="160">
        <f>S159*H159</f>
        <v>0</v>
      </c>
      <c r="U159" s="161" t="s">
        <v>1</v>
      </c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62" t="s">
        <v>172</v>
      </c>
      <c r="AT159" s="162" t="s">
        <v>168</v>
      </c>
      <c r="AU159" s="162" t="s">
        <v>87</v>
      </c>
      <c r="AY159" s="17" t="s">
        <v>164</v>
      </c>
      <c r="BE159" s="163">
        <f>IF(N159="základní",J159,0)</f>
        <v>2805.54</v>
      </c>
      <c r="BF159" s="163">
        <f>IF(N159="snížená",J159,0)</f>
        <v>0</v>
      </c>
      <c r="BG159" s="163">
        <f>IF(N159="zákl. přenesená",J159,0)</f>
        <v>0</v>
      </c>
      <c r="BH159" s="163">
        <f>IF(N159="sníž. přenesená",J159,0)</f>
        <v>0</v>
      </c>
      <c r="BI159" s="163">
        <f>IF(N159="nulová",J159,0)</f>
        <v>0</v>
      </c>
      <c r="BJ159" s="17" t="s">
        <v>87</v>
      </c>
      <c r="BK159" s="163">
        <f>ROUND(I159*H159,2)</f>
        <v>2805.54</v>
      </c>
      <c r="BL159" s="17" t="s">
        <v>172</v>
      </c>
      <c r="BM159" s="162" t="s">
        <v>529</v>
      </c>
    </row>
    <row r="160" spans="1:65" s="2" customFormat="1" ht="19.5">
      <c r="A160" s="31"/>
      <c r="B160" s="32"/>
      <c r="C160" s="31"/>
      <c r="D160" s="164" t="s">
        <v>174</v>
      </c>
      <c r="E160" s="31"/>
      <c r="F160" s="165" t="s">
        <v>290</v>
      </c>
      <c r="G160" s="31"/>
      <c r="H160" s="31"/>
      <c r="I160" s="31"/>
      <c r="J160" s="31"/>
      <c r="K160" s="31"/>
      <c r="L160" s="32"/>
      <c r="M160" s="166"/>
      <c r="N160" s="167"/>
      <c r="O160" s="57"/>
      <c r="P160" s="57"/>
      <c r="Q160" s="57"/>
      <c r="R160" s="57"/>
      <c r="S160" s="57"/>
      <c r="T160" s="57"/>
      <c r="U160" s="58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T160" s="17" t="s">
        <v>174</v>
      </c>
      <c r="AU160" s="17" t="s">
        <v>87</v>
      </c>
    </row>
    <row r="161" spans="1:65" s="13" customFormat="1">
      <c r="B161" s="173"/>
      <c r="D161" s="164" t="s">
        <v>243</v>
      </c>
      <c r="E161" s="174" t="s">
        <v>291</v>
      </c>
      <c r="F161" s="175" t="s">
        <v>524</v>
      </c>
      <c r="H161" s="176">
        <v>3.165</v>
      </c>
      <c r="L161" s="173"/>
      <c r="M161" s="177"/>
      <c r="N161" s="178"/>
      <c r="O161" s="178"/>
      <c r="P161" s="178"/>
      <c r="Q161" s="178"/>
      <c r="R161" s="178"/>
      <c r="S161" s="178"/>
      <c r="T161" s="178"/>
      <c r="U161" s="179"/>
      <c r="AT161" s="174" t="s">
        <v>243</v>
      </c>
      <c r="AU161" s="174" t="s">
        <v>87</v>
      </c>
      <c r="AV161" s="13" t="s">
        <v>89</v>
      </c>
      <c r="AW161" s="13" t="s">
        <v>34</v>
      </c>
      <c r="AX161" s="13" t="s">
        <v>80</v>
      </c>
      <c r="AY161" s="174" t="s">
        <v>164</v>
      </c>
    </row>
    <row r="162" spans="1:65" s="13" customFormat="1">
      <c r="B162" s="173"/>
      <c r="D162" s="164" t="s">
        <v>243</v>
      </c>
      <c r="E162" s="174" t="s">
        <v>220</v>
      </c>
      <c r="F162" s="175" t="s">
        <v>525</v>
      </c>
      <c r="H162" s="176">
        <v>2.8490000000000002</v>
      </c>
      <c r="L162" s="173"/>
      <c r="M162" s="177"/>
      <c r="N162" s="178"/>
      <c r="O162" s="178"/>
      <c r="P162" s="178"/>
      <c r="Q162" s="178"/>
      <c r="R162" s="178"/>
      <c r="S162" s="178"/>
      <c r="T162" s="178"/>
      <c r="U162" s="179"/>
      <c r="AT162" s="174" t="s">
        <v>243</v>
      </c>
      <c r="AU162" s="174" t="s">
        <v>87</v>
      </c>
      <c r="AV162" s="13" t="s">
        <v>89</v>
      </c>
      <c r="AW162" s="13" t="s">
        <v>34</v>
      </c>
      <c r="AX162" s="13" t="s">
        <v>80</v>
      </c>
      <c r="AY162" s="174" t="s">
        <v>164</v>
      </c>
    </row>
    <row r="163" spans="1:65" s="13" customFormat="1">
      <c r="B163" s="173"/>
      <c r="D163" s="164" t="s">
        <v>243</v>
      </c>
      <c r="E163" s="174" t="s">
        <v>221</v>
      </c>
      <c r="F163" s="175" t="s">
        <v>526</v>
      </c>
      <c r="H163" s="176">
        <v>11.946999999999999</v>
      </c>
      <c r="L163" s="173"/>
      <c r="M163" s="177"/>
      <c r="N163" s="178"/>
      <c r="O163" s="178"/>
      <c r="P163" s="178"/>
      <c r="Q163" s="178"/>
      <c r="R163" s="178"/>
      <c r="S163" s="178"/>
      <c r="T163" s="178"/>
      <c r="U163" s="179"/>
      <c r="AT163" s="174" t="s">
        <v>243</v>
      </c>
      <c r="AU163" s="174" t="s">
        <v>87</v>
      </c>
      <c r="AV163" s="13" t="s">
        <v>89</v>
      </c>
      <c r="AW163" s="13" t="s">
        <v>34</v>
      </c>
      <c r="AX163" s="13" t="s">
        <v>80</v>
      </c>
      <c r="AY163" s="174" t="s">
        <v>164</v>
      </c>
    </row>
    <row r="164" spans="1:65" s="13" customFormat="1">
      <c r="B164" s="173"/>
      <c r="D164" s="164" t="s">
        <v>243</v>
      </c>
      <c r="E164" s="174" t="s">
        <v>222</v>
      </c>
      <c r="F164" s="175" t="s">
        <v>527</v>
      </c>
      <c r="H164" s="176">
        <v>6.4349999999999996</v>
      </c>
      <c r="L164" s="173"/>
      <c r="M164" s="177"/>
      <c r="N164" s="178"/>
      <c r="O164" s="178"/>
      <c r="P164" s="178"/>
      <c r="Q164" s="178"/>
      <c r="R164" s="178"/>
      <c r="S164" s="178"/>
      <c r="T164" s="178"/>
      <c r="U164" s="179"/>
      <c r="AT164" s="174" t="s">
        <v>243</v>
      </c>
      <c r="AU164" s="174" t="s">
        <v>87</v>
      </c>
      <c r="AV164" s="13" t="s">
        <v>89</v>
      </c>
      <c r="AW164" s="13" t="s">
        <v>34</v>
      </c>
      <c r="AX164" s="13" t="s">
        <v>80</v>
      </c>
      <c r="AY164" s="174" t="s">
        <v>164</v>
      </c>
    </row>
    <row r="165" spans="1:65" s="13" customFormat="1">
      <c r="B165" s="173"/>
      <c r="D165" s="164" t="s">
        <v>243</v>
      </c>
      <c r="E165" s="174" t="s">
        <v>292</v>
      </c>
      <c r="F165" s="175" t="s">
        <v>293</v>
      </c>
      <c r="H165" s="176">
        <v>24.396000000000001</v>
      </c>
      <c r="L165" s="173"/>
      <c r="M165" s="177"/>
      <c r="N165" s="178"/>
      <c r="O165" s="178"/>
      <c r="P165" s="178"/>
      <c r="Q165" s="178"/>
      <c r="R165" s="178"/>
      <c r="S165" s="178"/>
      <c r="T165" s="178"/>
      <c r="U165" s="179"/>
      <c r="AT165" s="174" t="s">
        <v>243</v>
      </c>
      <c r="AU165" s="174" t="s">
        <v>87</v>
      </c>
      <c r="AV165" s="13" t="s">
        <v>89</v>
      </c>
      <c r="AW165" s="13" t="s">
        <v>34</v>
      </c>
      <c r="AX165" s="13" t="s">
        <v>87</v>
      </c>
      <c r="AY165" s="174" t="s">
        <v>164</v>
      </c>
    </row>
    <row r="166" spans="1:65" s="2" customFormat="1" ht="24.2" customHeight="1">
      <c r="A166" s="31"/>
      <c r="B166" s="151"/>
      <c r="C166" s="152" t="s">
        <v>250</v>
      </c>
      <c r="D166" s="152" t="s">
        <v>168</v>
      </c>
      <c r="E166" s="153" t="s">
        <v>294</v>
      </c>
      <c r="F166" s="154" t="s">
        <v>295</v>
      </c>
      <c r="G166" s="155" t="s">
        <v>268</v>
      </c>
      <c r="H166" s="156">
        <v>24.396000000000001</v>
      </c>
      <c r="I166" s="157">
        <v>106</v>
      </c>
      <c r="J166" s="157">
        <f>ROUND(I166*H166,2)</f>
        <v>2585.98</v>
      </c>
      <c r="K166" s="154" t="s">
        <v>1</v>
      </c>
      <c r="L166" s="32"/>
      <c r="M166" s="158" t="s">
        <v>1</v>
      </c>
      <c r="N166" s="159" t="s">
        <v>45</v>
      </c>
      <c r="O166" s="160">
        <v>0</v>
      </c>
      <c r="P166" s="160">
        <f>O166*H166</f>
        <v>0</v>
      </c>
      <c r="Q166" s="160">
        <v>0</v>
      </c>
      <c r="R166" s="160">
        <f>Q166*H166</f>
        <v>0</v>
      </c>
      <c r="S166" s="160">
        <v>0</v>
      </c>
      <c r="T166" s="160">
        <f>S166*H166</f>
        <v>0</v>
      </c>
      <c r="U166" s="161" t="s">
        <v>1</v>
      </c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62" t="s">
        <v>172</v>
      </c>
      <c r="AT166" s="162" t="s">
        <v>168</v>
      </c>
      <c r="AU166" s="162" t="s">
        <v>87</v>
      </c>
      <c r="AY166" s="17" t="s">
        <v>164</v>
      </c>
      <c r="BE166" s="163">
        <f>IF(N166="základní",J166,0)</f>
        <v>2585.98</v>
      </c>
      <c r="BF166" s="163">
        <f>IF(N166="snížená",J166,0)</f>
        <v>0</v>
      </c>
      <c r="BG166" s="163">
        <f>IF(N166="zákl. přenesená",J166,0)</f>
        <v>0</v>
      </c>
      <c r="BH166" s="163">
        <f>IF(N166="sníž. přenesená",J166,0)</f>
        <v>0</v>
      </c>
      <c r="BI166" s="163">
        <f>IF(N166="nulová",J166,0)</f>
        <v>0</v>
      </c>
      <c r="BJ166" s="17" t="s">
        <v>87</v>
      </c>
      <c r="BK166" s="163">
        <f>ROUND(I166*H166,2)</f>
        <v>2585.98</v>
      </c>
      <c r="BL166" s="17" t="s">
        <v>172</v>
      </c>
      <c r="BM166" s="162" t="s">
        <v>530</v>
      </c>
    </row>
    <row r="167" spans="1:65" s="2" customFormat="1" ht="19.5">
      <c r="A167" s="31"/>
      <c r="B167" s="32"/>
      <c r="C167" s="31"/>
      <c r="D167" s="164" t="s">
        <v>174</v>
      </c>
      <c r="E167" s="31"/>
      <c r="F167" s="165" t="s">
        <v>297</v>
      </c>
      <c r="G167" s="31"/>
      <c r="H167" s="31"/>
      <c r="I167" s="31"/>
      <c r="J167" s="31"/>
      <c r="K167" s="31"/>
      <c r="L167" s="32"/>
      <c r="M167" s="166"/>
      <c r="N167" s="167"/>
      <c r="O167" s="57"/>
      <c r="P167" s="57"/>
      <c r="Q167" s="57"/>
      <c r="R167" s="57"/>
      <c r="S167" s="57"/>
      <c r="T167" s="57"/>
      <c r="U167" s="58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T167" s="17" t="s">
        <v>174</v>
      </c>
      <c r="AU167" s="17" t="s">
        <v>87</v>
      </c>
    </row>
    <row r="168" spans="1:65" s="13" customFormat="1">
      <c r="B168" s="173"/>
      <c r="D168" s="164" t="s">
        <v>243</v>
      </c>
      <c r="E168" s="174" t="s">
        <v>298</v>
      </c>
      <c r="F168" s="175" t="s">
        <v>524</v>
      </c>
      <c r="H168" s="176">
        <v>3.165</v>
      </c>
      <c r="L168" s="173"/>
      <c r="M168" s="177"/>
      <c r="N168" s="178"/>
      <c r="O168" s="178"/>
      <c r="P168" s="178"/>
      <c r="Q168" s="178"/>
      <c r="R168" s="178"/>
      <c r="S168" s="178"/>
      <c r="T168" s="178"/>
      <c r="U168" s="179"/>
      <c r="AT168" s="174" t="s">
        <v>243</v>
      </c>
      <c r="AU168" s="174" t="s">
        <v>87</v>
      </c>
      <c r="AV168" s="13" t="s">
        <v>89</v>
      </c>
      <c r="AW168" s="13" t="s">
        <v>34</v>
      </c>
      <c r="AX168" s="13" t="s">
        <v>80</v>
      </c>
      <c r="AY168" s="174" t="s">
        <v>164</v>
      </c>
    </row>
    <row r="169" spans="1:65" s="13" customFormat="1">
      <c r="B169" s="173"/>
      <c r="D169" s="164" t="s">
        <v>243</v>
      </c>
      <c r="E169" s="174" t="s">
        <v>224</v>
      </c>
      <c r="F169" s="175" t="s">
        <v>525</v>
      </c>
      <c r="H169" s="176">
        <v>2.8490000000000002</v>
      </c>
      <c r="L169" s="173"/>
      <c r="M169" s="177"/>
      <c r="N169" s="178"/>
      <c r="O169" s="178"/>
      <c r="P169" s="178"/>
      <c r="Q169" s="178"/>
      <c r="R169" s="178"/>
      <c r="S169" s="178"/>
      <c r="T169" s="178"/>
      <c r="U169" s="179"/>
      <c r="AT169" s="174" t="s">
        <v>243</v>
      </c>
      <c r="AU169" s="174" t="s">
        <v>87</v>
      </c>
      <c r="AV169" s="13" t="s">
        <v>89</v>
      </c>
      <c r="AW169" s="13" t="s">
        <v>34</v>
      </c>
      <c r="AX169" s="13" t="s">
        <v>80</v>
      </c>
      <c r="AY169" s="174" t="s">
        <v>164</v>
      </c>
    </row>
    <row r="170" spans="1:65" s="13" customFormat="1">
      <c r="B170" s="173"/>
      <c r="D170" s="164" t="s">
        <v>243</v>
      </c>
      <c r="E170" s="174" t="s">
        <v>226</v>
      </c>
      <c r="F170" s="175" t="s">
        <v>526</v>
      </c>
      <c r="H170" s="176">
        <v>11.946999999999999</v>
      </c>
      <c r="L170" s="173"/>
      <c r="M170" s="177"/>
      <c r="N170" s="178"/>
      <c r="O170" s="178"/>
      <c r="P170" s="178"/>
      <c r="Q170" s="178"/>
      <c r="R170" s="178"/>
      <c r="S170" s="178"/>
      <c r="T170" s="178"/>
      <c r="U170" s="179"/>
      <c r="AT170" s="174" t="s">
        <v>243</v>
      </c>
      <c r="AU170" s="174" t="s">
        <v>87</v>
      </c>
      <c r="AV170" s="13" t="s">
        <v>89</v>
      </c>
      <c r="AW170" s="13" t="s">
        <v>34</v>
      </c>
      <c r="AX170" s="13" t="s">
        <v>80</v>
      </c>
      <c r="AY170" s="174" t="s">
        <v>164</v>
      </c>
    </row>
    <row r="171" spans="1:65" s="13" customFormat="1">
      <c r="B171" s="173"/>
      <c r="D171" s="164" t="s">
        <v>243</v>
      </c>
      <c r="E171" s="174" t="s">
        <v>228</v>
      </c>
      <c r="F171" s="175" t="s">
        <v>527</v>
      </c>
      <c r="H171" s="176">
        <v>6.4349999999999996</v>
      </c>
      <c r="L171" s="173"/>
      <c r="M171" s="177"/>
      <c r="N171" s="178"/>
      <c r="O171" s="178"/>
      <c r="P171" s="178"/>
      <c r="Q171" s="178"/>
      <c r="R171" s="178"/>
      <c r="S171" s="178"/>
      <c r="T171" s="178"/>
      <c r="U171" s="179"/>
      <c r="AT171" s="174" t="s">
        <v>243</v>
      </c>
      <c r="AU171" s="174" t="s">
        <v>87</v>
      </c>
      <c r="AV171" s="13" t="s">
        <v>89</v>
      </c>
      <c r="AW171" s="13" t="s">
        <v>34</v>
      </c>
      <c r="AX171" s="13" t="s">
        <v>80</v>
      </c>
      <c r="AY171" s="174" t="s">
        <v>164</v>
      </c>
    </row>
    <row r="172" spans="1:65" s="13" customFormat="1">
      <c r="B172" s="173"/>
      <c r="D172" s="164" t="s">
        <v>243</v>
      </c>
      <c r="E172" s="174" t="s">
        <v>299</v>
      </c>
      <c r="F172" s="175" t="s">
        <v>300</v>
      </c>
      <c r="H172" s="176">
        <v>24.396000000000001</v>
      </c>
      <c r="L172" s="173"/>
      <c r="M172" s="177"/>
      <c r="N172" s="178"/>
      <c r="O172" s="178"/>
      <c r="P172" s="178"/>
      <c r="Q172" s="178"/>
      <c r="R172" s="178"/>
      <c r="S172" s="178"/>
      <c r="T172" s="178"/>
      <c r="U172" s="179"/>
      <c r="AT172" s="174" t="s">
        <v>243</v>
      </c>
      <c r="AU172" s="174" t="s">
        <v>87</v>
      </c>
      <c r="AV172" s="13" t="s">
        <v>89</v>
      </c>
      <c r="AW172" s="13" t="s">
        <v>34</v>
      </c>
      <c r="AX172" s="13" t="s">
        <v>87</v>
      </c>
      <c r="AY172" s="174" t="s">
        <v>164</v>
      </c>
    </row>
    <row r="173" spans="1:65" s="2" customFormat="1" ht="24.2" customHeight="1">
      <c r="A173" s="31"/>
      <c r="B173" s="151"/>
      <c r="C173" s="180" t="s">
        <v>301</v>
      </c>
      <c r="D173" s="180" t="s">
        <v>240</v>
      </c>
      <c r="E173" s="181" t="s">
        <v>302</v>
      </c>
      <c r="F173" s="182" t="s">
        <v>303</v>
      </c>
      <c r="G173" s="183" t="s">
        <v>304</v>
      </c>
      <c r="H173" s="184">
        <v>7.2830000000000004</v>
      </c>
      <c r="I173" s="185">
        <v>534</v>
      </c>
      <c r="J173" s="185">
        <f>ROUND(I173*H173,2)</f>
        <v>3889.12</v>
      </c>
      <c r="K173" s="182" t="s">
        <v>1</v>
      </c>
      <c r="L173" s="186"/>
      <c r="M173" s="187" t="s">
        <v>1</v>
      </c>
      <c r="N173" s="188" t="s">
        <v>45</v>
      </c>
      <c r="O173" s="160">
        <v>0</v>
      </c>
      <c r="P173" s="160">
        <f>O173*H173</f>
        <v>0</v>
      </c>
      <c r="Q173" s="160">
        <v>1E-3</v>
      </c>
      <c r="R173" s="160">
        <f>Q173*H173</f>
        <v>7.2830000000000004E-3</v>
      </c>
      <c r="S173" s="160">
        <v>0</v>
      </c>
      <c r="T173" s="160">
        <f>S173*H173</f>
        <v>0</v>
      </c>
      <c r="U173" s="161" t="s">
        <v>1</v>
      </c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62" t="s">
        <v>250</v>
      </c>
      <c r="AT173" s="162" t="s">
        <v>240</v>
      </c>
      <c r="AU173" s="162" t="s">
        <v>87</v>
      </c>
      <c r="AY173" s="17" t="s">
        <v>164</v>
      </c>
      <c r="BE173" s="163">
        <f>IF(N173="základní",J173,0)</f>
        <v>3889.12</v>
      </c>
      <c r="BF173" s="163">
        <f>IF(N173="snížená",J173,0)</f>
        <v>0</v>
      </c>
      <c r="BG173" s="163">
        <f>IF(N173="zákl. přenesená",J173,0)</f>
        <v>0</v>
      </c>
      <c r="BH173" s="163">
        <f>IF(N173="sníž. přenesená",J173,0)</f>
        <v>0</v>
      </c>
      <c r="BI173" s="163">
        <f>IF(N173="nulová",J173,0)</f>
        <v>0</v>
      </c>
      <c r="BJ173" s="17" t="s">
        <v>87</v>
      </c>
      <c r="BK173" s="163">
        <f>ROUND(I173*H173,2)</f>
        <v>3889.12</v>
      </c>
      <c r="BL173" s="17" t="s">
        <v>172</v>
      </c>
      <c r="BM173" s="162" t="s">
        <v>531</v>
      </c>
    </row>
    <row r="174" spans="1:65" s="2" customFormat="1">
      <c r="A174" s="31"/>
      <c r="B174" s="32"/>
      <c r="C174" s="31"/>
      <c r="D174" s="164" t="s">
        <v>174</v>
      </c>
      <c r="E174" s="31"/>
      <c r="F174" s="165" t="s">
        <v>303</v>
      </c>
      <c r="G174" s="31"/>
      <c r="H174" s="31"/>
      <c r="I174" s="31"/>
      <c r="J174" s="31"/>
      <c r="K174" s="31"/>
      <c r="L174" s="32"/>
      <c r="M174" s="166"/>
      <c r="N174" s="167"/>
      <c r="O174" s="57"/>
      <c r="P174" s="57"/>
      <c r="Q174" s="57"/>
      <c r="R174" s="57"/>
      <c r="S174" s="57"/>
      <c r="T174" s="57"/>
      <c r="U174" s="58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T174" s="17" t="s">
        <v>174</v>
      </c>
      <c r="AU174" s="17" t="s">
        <v>87</v>
      </c>
    </row>
    <row r="175" spans="1:65" s="2" customFormat="1" ht="24.2" customHeight="1">
      <c r="A175" s="31"/>
      <c r="B175" s="151"/>
      <c r="C175" s="152" t="s">
        <v>306</v>
      </c>
      <c r="D175" s="152" t="s">
        <v>168</v>
      </c>
      <c r="E175" s="153" t="s">
        <v>307</v>
      </c>
      <c r="F175" s="154" t="s">
        <v>308</v>
      </c>
      <c r="G175" s="155" t="s">
        <v>268</v>
      </c>
      <c r="H175" s="156">
        <v>21.178999999999998</v>
      </c>
      <c r="I175" s="157">
        <v>96.1</v>
      </c>
      <c r="J175" s="157">
        <f>ROUND(I175*H175,2)</f>
        <v>2035.3</v>
      </c>
      <c r="K175" s="154" t="s">
        <v>1</v>
      </c>
      <c r="L175" s="32"/>
      <c r="M175" s="158" t="s">
        <v>1</v>
      </c>
      <c r="N175" s="159" t="s">
        <v>45</v>
      </c>
      <c r="O175" s="160">
        <v>0</v>
      </c>
      <c r="P175" s="160">
        <f>O175*H175</f>
        <v>0</v>
      </c>
      <c r="Q175" s="160">
        <v>0</v>
      </c>
      <c r="R175" s="160">
        <f>Q175*H175</f>
        <v>0</v>
      </c>
      <c r="S175" s="160">
        <v>0</v>
      </c>
      <c r="T175" s="160">
        <f>S175*H175</f>
        <v>0</v>
      </c>
      <c r="U175" s="161" t="s">
        <v>1</v>
      </c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62" t="s">
        <v>172</v>
      </c>
      <c r="AT175" s="162" t="s">
        <v>168</v>
      </c>
      <c r="AU175" s="162" t="s">
        <v>87</v>
      </c>
      <c r="AY175" s="17" t="s">
        <v>164</v>
      </c>
      <c r="BE175" s="163">
        <f>IF(N175="základní",J175,0)</f>
        <v>2035.3</v>
      </c>
      <c r="BF175" s="163">
        <f>IF(N175="snížená",J175,0)</f>
        <v>0</v>
      </c>
      <c r="BG175" s="163">
        <f>IF(N175="zákl. přenesená",J175,0)</f>
        <v>0</v>
      </c>
      <c r="BH175" s="163">
        <f>IF(N175="sníž. přenesená",J175,0)</f>
        <v>0</v>
      </c>
      <c r="BI175" s="163">
        <f>IF(N175="nulová",J175,0)</f>
        <v>0</v>
      </c>
      <c r="BJ175" s="17" t="s">
        <v>87</v>
      </c>
      <c r="BK175" s="163">
        <f>ROUND(I175*H175,2)</f>
        <v>2035.3</v>
      </c>
      <c r="BL175" s="17" t="s">
        <v>172</v>
      </c>
      <c r="BM175" s="162" t="s">
        <v>532</v>
      </c>
    </row>
    <row r="176" spans="1:65" s="2" customFormat="1" ht="19.5">
      <c r="A176" s="31"/>
      <c r="B176" s="32"/>
      <c r="C176" s="31"/>
      <c r="D176" s="164" t="s">
        <v>174</v>
      </c>
      <c r="E176" s="31"/>
      <c r="F176" s="165" t="s">
        <v>310</v>
      </c>
      <c r="G176" s="31"/>
      <c r="H176" s="31"/>
      <c r="I176" s="31"/>
      <c r="J176" s="31"/>
      <c r="K176" s="31"/>
      <c r="L176" s="32"/>
      <c r="M176" s="166"/>
      <c r="N176" s="167"/>
      <c r="O176" s="57"/>
      <c r="P176" s="57"/>
      <c r="Q176" s="57"/>
      <c r="R176" s="57"/>
      <c r="S176" s="57"/>
      <c r="T176" s="57"/>
      <c r="U176" s="58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T176" s="17" t="s">
        <v>174</v>
      </c>
      <c r="AU176" s="17" t="s">
        <v>87</v>
      </c>
    </row>
    <row r="177" spans="1:65" s="13" customFormat="1">
      <c r="B177" s="173"/>
      <c r="D177" s="164" t="s">
        <v>243</v>
      </c>
      <c r="E177" s="174" t="s">
        <v>311</v>
      </c>
      <c r="F177" s="175" t="s">
        <v>524</v>
      </c>
      <c r="H177" s="176">
        <v>3.165</v>
      </c>
      <c r="L177" s="173"/>
      <c r="M177" s="177"/>
      <c r="N177" s="178"/>
      <c r="O177" s="178"/>
      <c r="P177" s="178"/>
      <c r="Q177" s="178"/>
      <c r="R177" s="178"/>
      <c r="S177" s="178"/>
      <c r="T177" s="178"/>
      <c r="U177" s="179"/>
      <c r="AT177" s="174" t="s">
        <v>243</v>
      </c>
      <c r="AU177" s="174" t="s">
        <v>87</v>
      </c>
      <c r="AV177" s="13" t="s">
        <v>89</v>
      </c>
      <c r="AW177" s="13" t="s">
        <v>34</v>
      </c>
      <c r="AX177" s="13" t="s">
        <v>80</v>
      </c>
      <c r="AY177" s="174" t="s">
        <v>164</v>
      </c>
    </row>
    <row r="178" spans="1:65" s="13" customFormat="1">
      <c r="B178" s="173"/>
      <c r="D178" s="164" t="s">
        <v>243</v>
      </c>
      <c r="E178" s="174" t="s">
        <v>229</v>
      </c>
      <c r="F178" s="175" t="s">
        <v>525</v>
      </c>
      <c r="H178" s="176">
        <v>2.8490000000000002</v>
      </c>
      <c r="L178" s="173"/>
      <c r="M178" s="177"/>
      <c r="N178" s="178"/>
      <c r="O178" s="178"/>
      <c r="P178" s="178"/>
      <c r="Q178" s="178"/>
      <c r="R178" s="178"/>
      <c r="S178" s="178"/>
      <c r="T178" s="178"/>
      <c r="U178" s="179"/>
      <c r="AT178" s="174" t="s">
        <v>243</v>
      </c>
      <c r="AU178" s="174" t="s">
        <v>87</v>
      </c>
      <c r="AV178" s="13" t="s">
        <v>89</v>
      </c>
      <c r="AW178" s="13" t="s">
        <v>34</v>
      </c>
      <c r="AX178" s="13" t="s">
        <v>80</v>
      </c>
      <c r="AY178" s="174" t="s">
        <v>164</v>
      </c>
    </row>
    <row r="179" spans="1:65" s="13" customFormat="1">
      <c r="B179" s="173"/>
      <c r="D179" s="164" t="s">
        <v>243</v>
      </c>
      <c r="E179" s="174" t="s">
        <v>230</v>
      </c>
      <c r="F179" s="175" t="s">
        <v>526</v>
      </c>
      <c r="H179" s="176">
        <v>11.946999999999999</v>
      </c>
      <c r="L179" s="173"/>
      <c r="M179" s="177"/>
      <c r="N179" s="178"/>
      <c r="O179" s="178"/>
      <c r="P179" s="178"/>
      <c r="Q179" s="178"/>
      <c r="R179" s="178"/>
      <c r="S179" s="178"/>
      <c r="T179" s="178"/>
      <c r="U179" s="179"/>
      <c r="AT179" s="174" t="s">
        <v>243</v>
      </c>
      <c r="AU179" s="174" t="s">
        <v>87</v>
      </c>
      <c r="AV179" s="13" t="s">
        <v>89</v>
      </c>
      <c r="AW179" s="13" t="s">
        <v>34</v>
      </c>
      <c r="AX179" s="13" t="s">
        <v>80</v>
      </c>
      <c r="AY179" s="174" t="s">
        <v>164</v>
      </c>
    </row>
    <row r="180" spans="1:65" s="13" customFormat="1">
      <c r="B180" s="173"/>
      <c r="D180" s="164" t="s">
        <v>243</v>
      </c>
      <c r="E180" s="174" t="s">
        <v>231</v>
      </c>
      <c r="F180" s="175" t="s">
        <v>533</v>
      </c>
      <c r="H180" s="176">
        <v>3.218</v>
      </c>
      <c r="L180" s="173"/>
      <c r="M180" s="177"/>
      <c r="N180" s="178"/>
      <c r="O180" s="178"/>
      <c r="P180" s="178"/>
      <c r="Q180" s="178"/>
      <c r="R180" s="178"/>
      <c r="S180" s="178"/>
      <c r="T180" s="178"/>
      <c r="U180" s="179"/>
      <c r="AT180" s="174" t="s">
        <v>243</v>
      </c>
      <c r="AU180" s="174" t="s">
        <v>87</v>
      </c>
      <c r="AV180" s="13" t="s">
        <v>89</v>
      </c>
      <c r="AW180" s="13" t="s">
        <v>34</v>
      </c>
      <c r="AX180" s="13" t="s">
        <v>80</v>
      </c>
      <c r="AY180" s="174" t="s">
        <v>164</v>
      </c>
    </row>
    <row r="181" spans="1:65" s="13" customFormat="1">
      <c r="B181" s="173"/>
      <c r="D181" s="164" t="s">
        <v>243</v>
      </c>
      <c r="E181" s="174" t="s">
        <v>313</v>
      </c>
      <c r="F181" s="175" t="s">
        <v>314</v>
      </c>
      <c r="H181" s="176">
        <v>21.178999999999998</v>
      </c>
      <c r="L181" s="173"/>
      <c r="M181" s="177"/>
      <c r="N181" s="178"/>
      <c r="O181" s="178"/>
      <c r="P181" s="178"/>
      <c r="Q181" s="178"/>
      <c r="R181" s="178"/>
      <c r="S181" s="178"/>
      <c r="T181" s="178"/>
      <c r="U181" s="179"/>
      <c r="AT181" s="174" t="s">
        <v>243</v>
      </c>
      <c r="AU181" s="174" t="s">
        <v>87</v>
      </c>
      <c r="AV181" s="13" t="s">
        <v>89</v>
      </c>
      <c r="AW181" s="13" t="s">
        <v>34</v>
      </c>
      <c r="AX181" s="13" t="s">
        <v>87</v>
      </c>
      <c r="AY181" s="174" t="s">
        <v>164</v>
      </c>
    </row>
    <row r="182" spans="1:65" s="2" customFormat="1" ht="24.2" customHeight="1">
      <c r="A182" s="31"/>
      <c r="B182" s="151"/>
      <c r="C182" s="180" t="s">
        <v>315</v>
      </c>
      <c r="D182" s="180" t="s">
        <v>240</v>
      </c>
      <c r="E182" s="181" t="s">
        <v>316</v>
      </c>
      <c r="F182" s="182" t="s">
        <v>317</v>
      </c>
      <c r="G182" s="183" t="s">
        <v>304</v>
      </c>
      <c r="H182" s="184">
        <v>6.3220000000000001</v>
      </c>
      <c r="I182" s="185">
        <v>289</v>
      </c>
      <c r="J182" s="185">
        <f>ROUND(I182*H182,2)</f>
        <v>1827.06</v>
      </c>
      <c r="K182" s="182" t="s">
        <v>1</v>
      </c>
      <c r="L182" s="186"/>
      <c r="M182" s="187" t="s">
        <v>1</v>
      </c>
      <c r="N182" s="188" t="s">
        <v>45</v>
      </c>
      <c r="O182" s="160">
        <v>0</v>
      </c>
      <c r="P182" s="160">
        <f>O182*H182</f>
        <v>0</v>
      </c>
      <c r="Q182" s="160">
        <v>1E-3</v>
      </c>
      <c r="R182" s="160">
        <f>Q182*H182</f>
        <v>6.3220000000000004E-3</v>
      </c>
      <c r="S182" s="160">
        <v>0</v>
      </c>
      <c r="T182" s="160">
        <f>S182*H182</f>
        <v>0</v>
      </c>
      <c r="U182" s="161" t="s">
        <v>1</v>
      </c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62" t="s">
        <v>250</v>
      </c>
      <c r="AT182" s="162" t="s">
        <v>240</v>
      </c>
      <c r="AU182" s="162" t="s">
        <v>87</v>
      </c>
      <c r="AY182" s="17" t="s">
        <v>164</v>
      </c>
      <c r="BE182" s="163">
        <f>IF(N182="základní",J182,0)</f>
        <v>1827.06</v>
      </c>
      <c r="BF182" s="163">
        <f>IF(N182="snížená",J182,0)</f>
        <v>0</v>
      </c>
      <c r="BG182" s="163">
        <f>IF(N182="zákl. přenesená",J182,0)</f>
        <v>0</v>
      </c>
      <c r="BH182" s="163">
        <f>IF(N182="sníž. přenesená",J182,0)</f>
        <v>0</v>
      </c>
      <c r="BI182" s="163">
        <f>IF(N182="nulová",J182,0)</f>
        <v>0</v>
      </c>
      <c r="BJ182" s="17" t="s">
        <v>87</v>
      </c>
      <c r="BK182" s="163">
        <f>ROUND(I182*H182,2)</f>
        <v>1827.06</v>
      </c>
      <c r="BL182" s="17" t="s">
        <v>172</v>
      </c>
      <c r="BM182" s="162" t="s">
        <v>534</v>
      </c>
    </row>
    <row r="183" spans="1:65" s="2" customFormat="1" ht="19.5">
      <c r="A183" s="31"/>
      <c r="B183" s="32"/>
      <c r="C183" s="31"/>
      <c r="D183" s="164" t="s">
        <v>174</v>
      </c>
      <c r="E183" s="31"/>
      <c r="F183" s="165" t="s">
        <v>317</v>
      </c>
      <c r="G183" s="31"/>
      <c r="H183" s="31"/>
      <c r="I183" s="31"/>
      <c r="J183" s="31"/>
      <c r="K183" s="31"/>
      <c r="L183" s="32"/>
      <c r="M183" s="166"/>
      <c r="N183" s="167"/>
      <c r="O183" s="57"/>
      <c r="P183" s="57"/>
      <c r="Q183" s="57"/>
      <c r="R183" s="57"/>
      <c r="S183" s="57"/>
      <c r="T183" s="57"/>
      <c r="U183" s="58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T183" s="17" t="s">
        <v>174</v>
      </c>
      <c r="AU183" s="17" t="s">
        <v>87</v>
      </c>
    </row>
    <row r="184" spans="1:65" s="13" customFormat="1">
      <c r="B184" s="173"/>
      <c r="D184" s="164" t="s">
        <v>243</v>
      </c>
      <c r="E184" s="174" t="s">
        <v>319</v>
      </c>
      <c r="F184" s="175" t="s">
        <v>535</v>
      </c>
      <c r="H184" s="176">
        <v>6.3220000000000001</v>
      </c>
      <c r="L184" s="173"/>
      <c r="M184" s="177"/>
      <c r="N184" s="178"/>
      <c r="O184" s="178"/>
      <c r="P184" s="178"/>
      <c r="Q184" s="178"/>
      <c r="R184" s="178"/>
      <c r="S184" s="178"/>
      <c r="T184" s="178"/>
      <c r="U184" s="179"/>
      <c r="AT184" s="174" t="s">
        <v>243</v>
      </c>
      <c r="AU184" s="174" t="s">
        <v>87</v>
      </c>
      <c r="AV184" s="13" t="s">
        <v>89</v>
      </c>
      <c r="AW184" s="13" t="s">
        <v>34</v>
      </c>
      <c r="AX184" s="13" t="s">
        <v>80</v>
      </c>
      <c r="AY184" s="174" t="s">
        <v>164</v>
      </c>
    </row>
    <row r="185" spans="1:65" s="13" customFormat="1">
      <c r="B185" s="173"/>
      <c r="D185" s="164" t="s">
        <v>243</v>
      </c>
      <c r="E185" s="174" t="s">
        <v>321</v>
      </c>
      <c r="F185" s="175" t="s">
        <v>322</v>
      </c>
      <c r="H185" s="176">
        <v>6.3220000000000001</v>
      </c>
      <c r="L185" s="173"/>
      <c r="M185" s="177"/>
      <c r="N185" s="178"/>
      <c r="O185" s="178"/>
      <c r="P185" s="178"/>
      <c r="Q185" s="178"/>
      <c r="R185" s="178"/>
      <c r="S185" s="178"/>
      <c r="T185" s="178"/>
      <c r="U185" s="179"/>
      <c r="AT185" s="174" t="s">
        <v>243</v>
      </c>
      <c r="AU185" s="174" t="s">
        <v>87</v>
      </c>
      <c r="AV185" s="13" t="s">
        <v>89</v>
      </c>
      <c r="AW185" s="13" t="s">
        <v>34</v>
      </c>
      <c r="AX185" s="13" t="s">
        <v>87</v>
      </c>
      <c r="AY185" s="174" t="s">
        <v>164</v>
      </c>
    </row>
    <row r="186" spans="1:65" s="2" customFormat="1" ht="24.2" customHeight="1">
      <c r="A186" s="31"/>
      <c r="B186" s="151"/>
      <c r="C186" s="152" t="s">
        <v>323</v>
      </c>
      <c r="D186" s="152" t="s">
        <v>168</v>
      </c>
      <c r="E186" s="153" t="s">
        <v>324</v>
      </c>
      <c r="F186" s="154" t="s">
        <v>325</v>
      </c>
      <c r="G186" s="155" t="s">
        <v>268</v>
      </c>
      <c r="H186" s="156">
        <v>21.178999999999998</v>
      </c>
      <c r="I186" s="157">
        <v>127</v>
      </c>
      <c r="J186" s="157">
        <f>ROUND(I186*H186,2)</f>
        <v>2689.73</v>
      </c>
      <c r="K186" s="154" t="s">
        <v>1</v>
      </c>
      <c r="L186" s="32"/>
      <c r="M186" s="158" t="s">
        <v>1</v>
      </c>
      <c r="N186" s="159" t="s">
        <v>45</v>
      </c>
      <c r="O186" s="160">
        <v>0</v>
      </c>
      <c r="P186" s="160">
        <f>O186*H186</f>
        <v>0</v>
      </c>
      <c r="Q186" s="160">
        <v>1.2E-4</v>
      </c>
      <c r="R186" s="160">
        <f>Q186*H186</f>
        <v>2.54148E-3</v>
      </c>
      <c r="S186" s="160">
        <v>0</v>
      </c>
      <c r="T186" s="160">
        <f>S186*H186</f>
        <v>0</v>
      </c>
      <c r="U186" s="161" t="s">
        <v>1</v>
      </c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62" t="s">
        <v>172</v>
      </c>
      <c r="AT186" s="162" t="s">
        <v>168</v>
      </c>
      <c r="AU186" s="162" t="s">
        <v>87</v>
      </c>
      <c r="AY186" s="17" t="s">
        <v>164</v>
      </c>
      <c r="BE186" s="163">
        <f>IF(N186="základní",J186,0)</f>
        <v>2689.73</v>
      </c>
      <c r="BF186" s="163">
        <f>IF(N186="snížená",J186,0)</f>
        <v>0</v>
      </c>
      <c r="BG186" s="163">
        <f>IF(N186="zákl. přenesená",J186,0)</f>
        <v>0</v>
      </c>
      <c r="BH186" s="163">
        <f>IF(N186="sníž. přenesená",J186,0)</f>
        <v>0</v>
      </c>
      <c r="BI186" s="163">
        <f>IF(N186="nulová",J186,0)</f>
        <v>0</v>
      </c>
      <c r="BJ186" s="17" t="s">
        <v>87</v>
      </c>
      <c r="BK186" s="163">
        <f>ROUND(I186*H186,2)</f>
        <v>2689.73</v>
      </c>
      <c r="BL186" s="17" t="s">
        <v>172</v>
      </c>
      <c r="BM186" s="162" t="s">
        <v>536</v>
      </c>
    </row>
    <row r="187" spans="1:65" s="2" customFormat="1" ht="19.5">
      <c r="A187" s="31"/>
      <c r="B187" s="32"/>
      <c r="C187" s="31"/>
      <c r="D187" s="164" t="s">
        <v>174</v>
      </c>
      <c r="E187" s="31"/>
      <c r="F187" s="165" t="s">
        <v>327</v>
      </c>
      <c r="G187" s="31"/>
      <c r="H187" s="31"/>
      <c r="I187" s="31"/>
      <c r="J187" s="31"/>
      <c r="K187" s="31"/>
      <c r="L187" s="32"/>
      <c r="M187" s="166"/>
      <c r="N187" s="167"/>
      <c r="O187" s="57"/>
      <c r="P187" s="57"/>
      <c r="Q187" s="57"/>
      <c r="R187" s="57"/>
      <c r="S187" s="57"/>
      <c r="T187" s="57"/>
      <c r="U187" s="58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T187" s="17" t="s">
        <v>174</v>
      </c>
      <c r="AU187" s="17" t="s">
        <v>87</v>
      </c>
    </row>
    <row r="188" spans="1:65" s="13" customFormat="1">
      <c r="B188" s="173"/>
      <c r="D188" s="164" t="s">
        <v>243</v>
      </c>
      <c r="E188" s="174" t="s">
        <v>328</v>
      </c>
      <c r="F188" s="175" t="s">
        <v>524</v>
      </c>
      <c r="H188" s="176">
        <v>3.165</v>
      </c>
      <c r="L188" s="173"/>
      <c r="M188" s="177"/>
      <c r="N188" s="178"/>
      <c r="O188" s="178"/>
      <c r="P188" s="178"/>
      <c r="Q188" s="178"/>
      <c r="R188" s="178"/>
      <c r="S188" s="178"/>
      <c r="T188" s="178"/>
      <c r="U188" s="179"/>
      <c r="AT188" s="174" t="s">
        <v>243</v>
      </c>
      <c r="AU188" s="174" t="s">
        <v>87</v>
      </c>
      <c r="AV188" s="13" t="s">
        <v>89</v>
      </c>
      <c r="AW188" s="13" t="s">
        <v>34</v>
      </c>
      <c r="AX188" s="13" t="s">
        <v>80</v>
      </c>
      <c r="AY188" s="174" t="s">
        <v>164</v>
      </c>
    </row>
    <row r="189" spans="1:65" s="13" customFormat="1">
      <c r="B189" s="173"/>
      <c r="D189" s="164" t="s">
        <v>243</v>
      </c>
      <c r="E189" s="174" t="s">
        <v>233</v>
      </c>
      <c r="F189" s="175" t="s">
        <v>525</v>
      </c>
      <c r="H189" s="176">
        <v>2.8490000000000002</v>
      </c>
      <c r="L189" s="173"/>
      <c r="M189" s="177"/>
      <c r="N189" s="178"/>
      <c r="O189" s="178"/>
      <c r="P189" s="178"/>
      <c r="Q189" s="178"/>
      <c r="R189" s="178"/>
      <c r="S189" s="178"/>
      <c r="T189" s="178"/>
      <c r="U189" s="179"/>
      <c r="AT189" s="174" t="s">
        <v>243</v>
      </c>
      <c r="AU189" s="174" t="s">
        <v>87</v>
      </c>
      <c r="AV189" s="13" t="s">
        <v>89</v>
      </c>
      <c r="AW189" s="13" t="s">
        <v>34</v>
      </c>
      <c r="AX189" s="13" t="s">
        <v>80</v>
      </c>
      <c r="AY189" s="174" t="s">
        <v>164</v>
      </c>
    </row>
    <row r="190" spans="1:65" s="13" customFormat="1">
      <c r="B190" s="173"/>
      <c r="D190" s="164" t="s">
        <v>243</v>
      </c>
      <c r="E190" s="174" t="s">
        <v>234</v>
      </c>
      <c r="F190" s="175" t="s">
        <v>526</v>
      </c>
      <c r="H190" s="176">
        <v>11.946999999999999</v>
      </c>
      <c r="L190" s="173"/>
      <c r="M190" s="177"/>
      <c r="N190" s="178"/>
      <c r="O190" s="178"/>
      <c r="P190" s="178"/>
      <c r="Q190" s="178"/>
      <c r="R190" s="178"/>
      <c r="S190" s="178"/>
      <c r="T190" s="178"/>
      <c r="U190" s="179"/>
      <c r="AT190" s="174" t="s">
        <v>243</v>
      </c>
      <c r="AU190" s="174" t="s">
        <v>87</v>
      </c>
      <c r="AV190" s="13" t="s">
        <v>89</v>
      </c>
      <c r="AW190" s="13" t="s">
        <v>34</v>
      </c>
      <c r="AX190" s="13" t="s">
        <v>80</v>
      </c>
      <c r="AY190" s="174" t="s">
        <v>164</v>
      </c>
    </row>
    <row r="191" spans="1:65" s="13" customFormat="1">
      <c r="B191" s="173"/>
      <c r="D191" s="164" t="s">
        <v>243</v>
      </c>
      <c r="E191" s="174" t="s">
        <v>235</v>
      </c>
      <c r="F191" s="175" t="s">
        <v>533</v>
      </c>
      <c r="H191" s="176">
        <v>3.218</v>
      </c>
      <c r="L191" s="173"/>
      <c r="M191" s="177"/>
      <c r="N191" s="178"/>
      <c r="O191" s="178"/>
      <c r="P191" s="178"/>
      <c r="Q191" s="178"/>
      <c r="R191" s="178"/>
      <c r="S191" s="178"/>
      <c r="T191" s="178"/>
      <c r="U191" s="179"/>
      <c r="AT191" s="174" t="s">
        <v>243</v>
      </c>
      <c r="AU191" s="174" t="s">
        <v>87</v>
      </c>
      <c r="AV191" s="13" t="s">
        <v>89</v>
      </c>
      <c r="AW191" s="13" t="s">
        <v>34</v>
      </c>
      <c r="AX191" s="13" t="s">
        <v>80</v>
      </c>
      <c r="AY191" s="174" t="s">
        <v>164</v>
      </c>
    </row>
    <row r="192" spans="1:65" s="13" customFormat="1">
      <c r="B192" s="173"/>
      <c r="D192" s="164" t="s">
        <v>243</v>
      </c>
      <c r="E192" s="174" t="s">
        <v>329</v>
      </c>
      <c r="F192" s="175" t="s">
        <v>330</v>
      </c>
      <c r="H192" s="176">
        <v>21.178999999999998</v>
      </c>
      <c r="L192" s="173"/>
      <c r="M192" s="177"/>
      <c r="N192" s="178"/>
      <c r="O192" s="178"/>
      <c r="P192" s="178"/>
      <c r="Q192" s="178"/>
      <c r="R192" s="178"/>
      <c r="S192" s="178"/>
      <c r="T192" s="178"/>
      <c r="U192" s="179"/>
      <c r="AT192" s="174" t="s">
        <v>243</v>
      </c>
      <c r="AU192" s="174" t="s">
        <v>87</v>
      </c>
      <c r="AV192" s="13" t="s">
        <v>89</v>
      </c>
      <c r="AW192" s="13" t="s">
        <v>34</v>
      </c>
      <c r="AX192" s="13" t="s">
        <v>87</v>
      </c>
      <c r="AY192" s="174" t="s">
        <v>164</v>
      </c>
    </row>
    <row r="193" spans="1:65" s="2" customFormat="1" ht="24.2" customHeight="1">
      <c r="A193" s="31"/>
      <c r="B193" s="151"/>
      <c r="C193" s="180" t="s">
        <v>331</v>
      </c>
      <c r="D193" s="180" t="s">
        <v>240</v>
      </c>
      <c r="E193" s="181" t="s">
        <v>332</v>
      </c>
      <c r="F193" s="182" t="s">
        <v>317</v>
      </c>
      <c r="G193" s="183" t="s">
        <v>304</v>
      </c>
      <c r="H193" s="184">
        <v>6.3220000000000001</v>
      </c>
      <c r="I193" s="185">
        <v>289</v>
      </c>
      <c r="J193" s="185">
        <f>ROUND(I193*H193,2)</f>
        <v>1827.06</v>
      </c>
      <c r="K193" s="182" t="s">
        <v>1</v>
      </c>
      <c r="L193" s="186"/>
      <c r="M193" s="187" t="s">
        <v>1</v>
      </c>
      <c r="N193" s="188" t="s">
        <v>45</v>
      </c>
      <c r="O193" s="160">
        <v>0</v>
      </c>
      <c r="P193" s="160">
        <f>O193*H193</f>
        <v>0</v>
      </c>
      <c r="Q193" s="160">
        <v>1E-3</v>
      </c>
      <c r="R193" s="160">
        <f>Q193*H193</f>
        <v>6.3220000000000004E-3</v>
      </c>
      <c r="S193" s="160">
        <v>0</v>
      </c>
      <c r="T193" s="160">
        <f>S193*H193</f>
        <v>0</v>
      </c>
      <c r="U193" s="161" t="s">
        <v>1</v>
      </c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62" t="s">
        <v>250</v>
      </c>
      <c r="AT193" s="162" t="s">
        <v>240</v>
      </c>
      <c r="AU193" s="162" t="s">
        <v>87</v>
      </c>
      <c r="AY193" s="17" t="s">
        <v>164</v>
      </c>
      <c r="BE193" s="163">
        <f>IF(N193="základní",J193,0)</f>
        <v>1827.06</v>
      </c>
      <c r="BF193" s="163">
        <f>IF(N193="snížená",J193,0)</f>
        <v>0</v>
      </c>
      <c r="BG193" s="163">
        <f>IF(N193="zákl. přenesená",J193,0)</f>
        <v>0</v>
      </c>
      <c r="BH193" s="163">
        <f>IF(N193="sníž. přenesená",J193,0)</f>
        <v>0</v>
      </c>
      <c r="BI193" s="163">
        <f>IF(N193="nulová",J193,0)</f>
        <v>0</v>
      </c>
      <c r="BJ193" s="17" t="s">
        <v>87</v>
      </c>
      <c r="BK193" s="163">
        <f>ROUND(I193*H193,2)</f>
        <v>1827.06</v>
      </c>
      <c r="BL193" s="17" t="s">
        <v>172</v>
      </c>
      <c r="BM193" s="162" t="s">
        <v>537</v>
      </c>
    </row>
    <row r="194" spans="1:65" s="2" customFormat="1" ht="19.5">
      <c r="A194" s="31"/>
      <c r="B194" s="32"/>
      <c r="C194" s="31"/>
      <c r="D194" s="164" t="s">
        <v>174</v>
      </c>
      <c r="E194" s="31"/>
      <c r="F194" s="165" t="s">
        <v>317</v>
      </c>
      <c r="G194" s="31"/>
      <c r="H194" s="31"/>
      <c r="I194" s="31"/>
      <c r="J194" s="31"/>
      <c r="K194" s="31"/>
      <c r="L194" s="32"/>
      <c r="M194" s="166"/>
      <c r="N194" s="167"/>
      <c r="O194" s="57"/>
      <c r="P194" s="57"/>
      <c r="Q194" s="57"/>
      <c r="R194" s="57"/>
      <c r="S194" s="57"/>
      <c r="T194" s="57"/>
      <c r="U194" s="58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T194" s="17" t="s">
        <v>174</v>
      </c>
      <c r="AU194" s="17" t="s">
        <v>87</v>
      </c>
    </row>
    <row r="195" spans="1:65" s="13" customFormat="1">
      <c r="B195" s="173"/>
      <c r="D195" s="164" t="s">
        <v>243</v>
      </c>
      <c r="E195" s="174" t="s">
        <v>334</v>
      </c>
      <c r="F195" s="175" t="s">
        <v>535</v>
      </c>
      <c r="H195" s="176">
        <v>6.3220000000000001</v>
      </c>
      <c r="L195" s="173"/>
      <c r="M195" s="177"/>
      <c r="N195" s="178"/>
      <c r="O195" s="178"/>
      <c r="P195" s="178"/>
      <c r="Q195" s="178"/>
      <c r="R195" s="178"/>
      <c r="S195" s="178"/>
      <c r="T195" s="178"/>
      <c r="U195" s="179"/>
      <c r="AT195" s="174" t="s">
        <v>243</v>
      </c>
      <c r="AU195" s="174" t="s">
        <v>87</v>
      </c>
      <c r="AV195" s="13" t="s">
        <v>89</v>
      </c>
      <c r="AW195" s="13" t="s">
        <v>34</v>
      </c>
      <c r="AX195" s="13" t="s">
        <v>80</v>
      </c>
      <c r="AY195" s="174" t="s">
        <v>164</v>
      </c>
    </row>
    <row r="196" spans="1:65" s="13" customFormat="1">
      <c r="B196" s="173"/>
      <c r="D196" s="164" t="s">
        <v>243</v>
      </c>
      <c r="E196" s="174" t="s">
        <v>335</v>
      </c>
      <c r="F196" s="175" t="s">
        <v>336</v>
      </c>
      <c r="H196" s="176">
        <v>6.3220000000000001</v>
      </c>
      <c r="L196" s="173"/>
      <c r="M196" s="189"/>
      <c r="N196" s="190"/>
      <c r="O196" s="190"/>
      <c r="P196" s="190"/>
      <c r="Q196" s="190"/>
      <c r="R196" s="190"/>
      <c r="S196" s="190"/>
      <c r="T196" s="190"/>
      <c r="U196" s="191"/>
      <c r="AT196" s="174" t="s">
        <v>243</v>
      </c>
      <c r="AU196" s="174" t="s">
        <v>87</v>
      </c>
      <c r="AV196" s="13" t="s">
        <v>89</v>
      </c>
      <c r="AW196" s="13" t="s">
        <v>34</v>
      </c>
      <c r="AX196" s="13" t="s">
        <v>87</v>
      </c>
      <c r="AY196" s="174" t="s">
        <v>164</v>
      </c>
    </row>
    <row r="197" spans="1:65" s="2" customFormat="1" ht="6.95" customHeight="1">
      <c r="A197" s="31"/>
      <c r="B197" s="46"/>
      <c r="C197" s="47"/>
      <c r="D197" s="47"/>
      <c r="E197" s="47"/>
      <c r="F197" s="47"/>
      <c r="G197" s="47"/>
      <c r="H197" s="47"/>
      <c r="I197" s="47"/>
      <c r="J197" s="47"/>
      <c r="K197" s="47"/>
      <c r="L197" s="32"/>
      <c r="M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</row>
  </sheetData>
  <autoFilter ref="C129:K196"/>
  <mergeCells count="14">
    <mergeCell ref="E120:H120"/>
    <mergeCell ref="E118:H118"/>
    <mergeCell ref="E122:H122"/>
    <mergeCell ref="L2:V2"/>
    <mergeCell ref="E85:H85"/>
    <mergeCell ref="E89:H89"/>
    <mergeCell ref="E87:H87"/>
    <mergeCell ref="E91:H91"/>
    <mergeCell ref="E116:H116"/>
    <mergeCell ref="E7:H7"/>
    <mergeCell ref="E11:H11"/>
    <mergeCell ref="E9:H9"/>
    <mergeCell ref="E13:H13"/>
    <mergeCell ref="E31:H31"/>
  </mergeCells>
  <printOptions horizontalCentered="1"/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rowBreaks count="1" manualBreakCount="1">
    <brk id="174" min="2" max="1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BM190"/>
  <sheetViews>
    <sheetView showGridLines="0" view="pageBreakPreview" topLeftCell="A134" zoomScale="60" workbookViewId="0">
      <selection activeCell="K1" sqref="K1:K104857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01"/>
    </row>
    <row r="2" spans="1:46" s="1" customFormat="1" ht="36.950000000000003" customHeight="1">
      <c r="L2" s="357" t="s">
        <v>5</v>
      </c>
      <c r="M2" s="343"/>
      <c r="N2" s="343"/>
      <c r="O2" s="343"/>
      <c r="P2" s="343"/>
      <c r="Q2" s="343"/>
      <c r="R2" s="343"/>
      <c r="S2" s="343"/>
      <c r="T2" s="343"/>
      <c r="U2" s="343"/>
      <c r="V2" s="343"/>
      <c r="AT2" s="17" t="s">
        <v>112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</row>
    <row r="4" spans="1:46" s="1" customFormat="1" ht="24.95" customHeight="1">
      <c r="B4" s="20"/>
      <c r="D4" s="21" t="s">
        <v>132</v>
      </c>
      <c r="L4" s="20"/>
      <c r="M4" s="102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6" t="s">
        <v>14</v>
      </c>
      <c r="L6" s="20"/>
    </row>
    <row r="7" spans="1:46" s="1" customFormat="1" ht="16.5" customHeight="1">
      <c r="B7" s="20"/>
      <c r="E7" s="377" t="str">
        <f>'Rekapitulace stavby'!K6</f>
        <v>Integrované městské centrum TILIA -Zm.L. -dod.č.6</v>
      </c>
      <c r="F7" s="378"/>
      <c r="G7" s="378"/>
      <c r="H7" s="378"/>
      <c r="L7" s="20"/>
    </row>
    <row r="8" spans="1:46" ht="12.75">
      <c r="B8" s="20"/>
      <c r="D8" s="26" t="s">
        <v>133</v>
      </c>
      <c r="L8" s="20"/>
    </row>
    <row r="9" spans="1:46" s="1" customFormat="1" ht="16.5" customHeight="1">
      <c r="B9" s="20"/>
      <c r="E9" s="377" t="s">
        <v>134</v>
      </c>
      <c r="F9" s="343"/>
      <c r="G9" s="343"/>
      <c r="H9" s="343"/>
      <c r="L9" s="20"/>
    </row>
    <row r="10" spans="1:46" s="1" customFormat="1" ht="12" customHeight="1">
      <c r="B10" s="20"/>
      <c r="D10" s="26" t="s">
        <v>135</v>
      </c>
      <c r="L10" s="20"/>
    </row>
    <row r="11" spans="1:46" s="2" customFormat="1" ht="16.5" customHeight="1">
      <c r="A11" s="31"/>
      <c r="B11" s="32"/>
      <c r="C11" s="31"/>
      <c r="D11" s="31"/>
      <c r="E11" s="379" t="s">
        <v>223</v>
      </c>
      <c r="F11" s="376"/>
      <c r="G11" s="376"/>
      <c r="H11" s="376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225</v>
      </c>
      <c r="E12" s="31"/>
      <c r="F12" s="31"/>
      <c r="G12" s="31"/>
      <c r="H12" s="31"/>
      <c r="I12" s="31"/>
      <c r="J12" s="31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6.5" customHeight="1">
      <c r="A13" s="31"/>
      <c r="B13" s="32"/>
      <c r="C13" s="31"/>
      <c r="D13" s="31"/>
      <c r="E13" s="340" t="s">
        <v>538</v>
      </c>
      <c r="F13" s="376"/>
      <c r="G13" s="376"/>
      <c r="H13" s="376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>
      <c r="A14" s="31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2"/>
      <c r="C15" s="31"/>
      <c r="D15" s="26" t="s">
        <v>16</v>
      </c>
      <c r="E15" s="31"/>
      <c r="F15" s="24" t="s">
        <v>1</v>
      </c>
      <c r="G15" s="31"/>
      <c r="H15" s="31"/>
      <c r="I15" s="26" t="s">
        <v>17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2"/>
      <c r="C16" s="31"/>
      <c r="D16" s="26" t="s">
        <v>18</v>
      </c>
      <c r="E16" s="31"/>
      <c r="F16" s="24" t="s">
        <v>19</v>
      </c>
      <c r="G16" s="31"/>
      <c r="H16" s="31"/>
      <c r="I16" s="26" t="s">
        <v>20</v>
      </c>
      <c r="J16" s="54">
        <f>'Rekapitulace stavby'!AN8</f>
        <v>45173</v>
      </c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9" customHeight="1">
      <c r="A17" s="31"/>
      <c r="B17" s="32"/>
      <c r="C17" s="31"/>
      <c r="D17" s="31"/>
      <c r="E17" s="31"/>
      <c r="F17" s="31"/>
      <c r="G17" s="31"/>
      <c r="H17" s="31"/>
      <c r="I17" s="31"/>
      <c r="J17" s="31"/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2"/>
      <c r="C18" s="31"/>
      <c r="D18" s="26" t="s">
        <v>21</v>
      </c>
      <c r="E18" s="31"/>
      <c r="F18" s="31"/>
      <c r="G18" s="31"/>
      <c r="H18" s="31"/>
      <c r="I18" s="26" t="s">
        <v>22</v>
      </c>
      <c r="J18" s="24" t="s">
        <v>23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2"/>
      <c r="C19" s="31"/>
      <c r="D19" s="31"/>
      <c r="E19" s="24" t="s">
        <v>24</v>
      </c>
      <c r="F19" s="31"/>
      <c r="G19" s="31"/>
      <c r="H19" s="31"/>
      <c r="I19" s="26" t="s">
        <v>25</v>
      </c>
      <c r="J19" s="24" t="s">
        <v>26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2"/>
      <c r="C21" s="31"/>
      <c r="D21" s="26" t="s">
        <v>27</v>
      </c>
      <c r="E21" s="31"/>
      <c r="F21" s="31"/>
      <c r="G21" s="31"/>
      <c r="H21" s="31"/>
      <c r="I21" s="26" t="s">
        <v>22</v>
      </c>
      <c r="J21" s="24" t="s">
        <v>28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2"/>
      <c r="C22" s="31"/>
      <c r="D22" s="31"/>
      <c r="E22" s="24" t="s">
        <v>29</v>
      </c>
      <c r="F22" s="31"/>
      <c r="G22" s="31"/>
      <c r="H22" s="31"/>
      <c r="I22" s="26" t="s">
        <v>25</v>
      </c>
      <c r="J22" s="24" t="s">
        <v>30</v>
      </c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>
      <c r="A23" s="31"/>
      <c r="B23" s="32"/>
      <c r="C23" s="31"/>
      <c r="D23" s="31"/>
      <c r="E23" s="31"/>
      <c r="F23" s="31"/>
      <c r="G23" s="31"/>
      <c r="H23" s="31"/>
      <c r="I23" s="31"/>
      <c r="J23" s="31"/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2"/>
      <c r="C24" s="31"/>
      <c r="D24" s="26" t="s">
        <v>31</v>
      </c>
      <c r="E24" s="31"/>
      <c r="F24" s="31"/>
      <c r="G24" s="31"/>
      <c r="H24" s="31"/>
      <c r="I24" s="26" t="s">
        <v>22</v>
      </c>
      <c r="J24" s="24" t="s">
        <v>32</v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>
      <c r="A25" s="31"/>
      <c r="B25" s="32"/>
      <c r="C25" s="31"/>
      <c r="D25" s="31"/>
      <c r="E25" s="24" t="s">
        <v>33</v>
      </c>
      <c r="F25" s="31"/>
      <c r="G25" s="31"/>
      <c r="H25" s="31"/>
      <c r="I25" s="26" t="s">
        <v>25</v>
      </c>
      <c r="J25" s="24" t="s">
        <v>1</v>
      </c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5" customHeight="1">
      <c r="A26" s="31"/>
      <c r="B26" s="32"/>
      <c r="C26" s="31"/>
      <c r="D26" s="31"/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>
      <c r="A27" s="31"/>
      <c r="B27" s="32"/>
      <c r="C27" s="31"/>
      <c r="D27" s="26" t="s">
        <v>35</v>
      </c>
      <c r="E27" s="31"/>
      <c r="F27" s="31"/>
      <c r="G27" s="31"/>
      <c r="H27" s="31"/>
      <c r="I27" s="26" t="s">
        <v>22</v>
      </c>
      <c r="J27" s="24" t="s">
        <v>1</v>
      </c>
      <c r="K27" s="31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>
      <c r="A28" s="31"/>
      <c r="B28" s="32"/>
      <c r="C28" s="31"/>
      <c r="D28" s="31"/>
      <c r="E28" s="24" t="s">
        <v>36</v>
      </c>
      <c r="F28" s="31"/>
      <c r="G28" s="31"/>
      <c r="H28" s="31"/>
      <c r="I28" s="26" t="s">
        <v>25</v>
      </c>
      <c r="J28" s="24" t="s">
        <v>1</v>
      </c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31"/>
      <c r="E29" s="31"/>
      <c r="F29" s="31"/>
      <c r="G29" s="31"/>
      <c r="H29" s="31"/>
      <c r="I29" s="31"/>
      <c r="J29" s="31"/>
      <c r="K29" s="31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>
      <c r="A30" s="31"/>
      <c r="B30" s="32"/>
      <c r="C30" s="31"/>
      <c r="D30" s="26" t="s">
        <v>37</v>
      </c>
      <c r="E30" s="31"/>
      <c r="F30" s="31"/>
      <c r="G30" s="31"/>
      <c r="H30" s="31"/>
      <c r="I30" s="31"/>
      <c r="J30" s="31"/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>
      <c r="A31" s="103"/>
      <c r="B31" s="104"/>
      <c r="C31" s="103"/>
      <c r="D31" s="103"/>
      <c r="E31" s="345" t="s">
        <v>1</v>
      </c>
      <c r="F31" s="345"/>
      <c r="G31" s="345"/>
      <c r="H31" s="345"/>
      <c r="I31" s="103"/>
      <c r="J31" s="103"/>
      <c r="K31" s="103"/>
      <c r="L31" s="105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</row>
    <row r="32" spans="1:31" s="2" customFormat="1" ht="6.95" customHeight="1">
      <c r="A32" s="31"/>
      <c r="B32" s="32"/>
      <c r="C32" s="31"/>
      <c r="D32" s="31"/>
      <c r="E32" s="31"/>
      <c r="F32" s="31"/>
      <c r="G32" s="31"/>
      <c r="H32" s="31"/>
      <c r="I32" s="31"/>
      <c r="J32" s="31"/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5"/>
      <c r="E33" s="65"/>
      <c r="F33" s="65"/>
      <c r="G33" s="65"/>
      <c r="H33" s="65"/>
      <c r="I33" s="65"/>
      <c r="J33" s="65"/>
      <c r="K33" s="65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24" t="s">
        <v>137</v>
      </c>
      <c r="E34" s="31"/>
      <c r="F34" s="31"/>
      <c r="G34" s="31"/>
      <c r="H34" s="31"/>
      <c r="I34" s="31"/>
      <c r="J34" s="30">
        <f>J100</f>
        <v>10460.579999999998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29" t="s">
        <v>138</v>
      </c>
      <c r="E35" s="31"/>
      <c r="F35" s="31"/>
      <c r="G35" s="31"/>
      <c r="H35" s="31"/>
      <c r="I35" s="31"/>
      <c r="J35" s="30">
        <f>J106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25.35" customHeight="1">
      <c r="A36" s="31"/>
      <c r="B36" s="32"/>
      <c r="C36" s="31"/>
      <c r="D36" s="106" t="s">
        <v>40</v>
      </c>
      <c r="E36" s="31"/>
      <c r="F36" s="31"/>
      <c r="G36" s="31"/>
      <c r="H36" s="31"/>
      <c r="I36" s="31"/>
      <c r="J36" s="70">
        <f>ROUND(J34 + J35, 2)</f>
        <v>10460.58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6.95" customHeight="1">
      <c r="A37" s="31"/>
      <c r="B37" s="32"/>
      <c r="C37" s="31"/>
      <c r="D37" s="65"/>
      <c r="E37" s="65"/>
      <c r="F37" s="65"/>
      <c r="G37" s="65"/>
      <c r="H37" s="65"/>
      <c r="I37" s="65"/>
      <c r="J37" s="65"/>
      <c r="K37" s="65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>
      <c r="A38" s="31"/>
      <c r="B38" s="32"/>
      <c r="C38" s="31"/>
      <c r="D38" s="31"/>
      <c r="E38" s="31"/>
      <c r="F38" s="35" t="s">
        <v>42</v>
      </c>
      <c r="G38" s="31"/>
      <c r="H38" s="31"/>
      <c r="I38" s="35" t="s">
        <v>41</v>
      </c>
      <c r="J38" s="35" t="s">
        <v>43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customHeight="1">
      <c r="A39" s="31"/>
      <c r="B39" s="32"/>
      <c r="C39" s="31"/>
      <c r="D39" s="107" t="s">
        <v>44</v>
      </c>
      <c r="E39" s="26" t="s">
        <v>45</v>
      </c>
      <c r="F39" s="108">
        <f>ROUND((SUM(BE106:BE107) + SUM(BE131:BE189)),  2)</f>
        <v>10460.58</v>
      </c>
      <c r="G39" s="31"/>
      <c r="H39" s="31"/>
      <c r="I39" s="109">
        <v>0.21</v>
      </c>
      <c r="J39" s="108">
        <f>ROUND(((SUM(BE106:BE107) + SUM(BE131:BE189))*I39),  2)</f>
        <v>2196.7199999999998</v>
      </c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26" t="s">
        <v>46</v>
      </c>
      <c r="F40" s="108">
        <f>ROUND((SUM(BF106:BF107) + SUM(BF131:BF189)),  2)</f>
        <v>0</v>
      </c>
      <c r="G40" s="31"/>
      <c r="H40" s="31"/>
      <c r="I40" s="109">
        <v>0.15</v>
      </c>
      <c r="J40" s="108">
        <f>ROUND(((SUM(BF106:BF107) + SUM(BF131:BF189))*I40),  2)</f>
        <v>0</v>
      </c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5" hidden="1" customHeight="1">
      <c r="A41" s="31"/>
      <c r="B41" s="32"/>
      <c r="C41" s="31"/>
      <c r="D41" s="31"/>
      <c r="E41" s="26" t="s">
        <v>47</v>
      </c>
      <c r="F41" s="108">
        <f>ROUND((SUM(BG106:BG107) + SUM(BG131:BG189)),  2)</f>
        <v>0</v>
      </c>
      <c r="G41" s="31"/>
      <c r="H41" s="31"/>
      <c r="I41" s="109">
        <v>0.21</v>
      </c>
      <c r="J41" s="108">
        <f>0</f>
        <v>0</v>
      </c>
      <c r="K41" s="31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hidden="1" customHeight="1">
      <c r="A42" s="31"/>
      <c r="B42" s="32"/>
      <c r="C42" s="31"/>
      <c r="D42" s="31"/>
      <c r="E42" s="26" t="s">
        <v>48</v>
      </c>
      <c r="F42" s="108">
        <f>ROUND((SUM(BH106:BH107) + SUM(BH131:BH189)),  2)</f>
        <v>0</v>
      </c>
      <c r="G42" s="31"/>
      <c r="H42" s="31"/>
      <c r="I42" s="109">
        <v>0.15</v>
      </c>
      <c r="J42" s="108">
        <f>0</f>
        <v>0</v>
      </c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14.45" hidden="1" customHeight="1">
      <c r="A43" s="31"/>
      <c r="B43" s="32"/>
      <c r="C43" s="31"/>
      <c r="D43" s="31"/>
      <c r="E43" s="26" t="s">
        <v>49</v>
      </c>
      <c r="F43" s="108">
        <f>ROUND((SUM(BI106:BI107) + SUM(BI131:BI189)),  2)</f>
        <v>0</v>
      </c>
      <c r="G43" s="31"/>
      <c r="H43" s="31"/>
      <c r="I43" s="109">
        <v>0</v>
      </c>
      <c r="J43" s="108">
        <f>0</f>
        <v>0</v>
      </c>
      <c r="K43" s="31"/>
      <c r="L43" s="4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6.95" customHeight="1">
      <c r="A44" s="31"/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4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2" customFormat="1" ht="25.35" customHeight="1">
      <c r="A45" s="31"/>
      <c r="B45" s="32"/>
      <c r="C45" s="99"/>
      <c r="D45" s="110" t="s">
        <v>50</v>
      </c>
      <c r="E45" s="59"/>
      <c r="F45" s="59"/>
      <c r="G45" s="111" t="s">
        <v>51</v>
      </c>
      <c r="H45" s="112" t="s">
        <v>52</v>
      </c>
      <c r="I45" s="59"/>
      <c r="J45" s="113">
        <f>SUM(J36:J43)</f>
        <v>12657.3</v>
      </c>
      <c r="K45" s="114"/>
      <c r="L45" s="4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s="2" customFormat="1" ht="14.45" customHeight="1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  <c r="L46" s="4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1"/>
      <c r="D50" s="42" t="s">
        <v>53</v>
      </c>
      <c r="E50" s="43"/>
      <c r="F50" s="43"/>
      <c r="G50" s="42" t="s">
        <v>54</v>
      </c>
      <c r="H50" s="43"/>
      <c r="I50" s="43"/>
      <c r="J50" s="43"/>
      <c r="K50" s="43"/>
      <c r="L50" s="4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1"/>
      <c r="B61" s="32"/>
      <c r="C61" s="31"/>
      <c r="D61" s="44" t="s">
        <v>55</v>
      </c>
      <c r="E61" s="34"/>
      <c r="F61" s="115" t="s">
        <v>56</v>
      </c>
      <c r="G61" s="44" t="s">
        <v>55</v>
      </c>
      <c r="H61" s="34"/>
      <c r="I61" s="34"/>
      <c r="J61" s="116" t="s">
        <v>56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1"/>
      <c r="B65" s="32"/>
      <c r="C65" s="31"/>
      <c r="D65" s="42" t="s">
        <v>57</v>
      </c>
      <c r="E65" s="45"/>
      <c r="F65" s="45"/>
      <c r="G65" s="42" t="s">
        <v>58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1"/>
      <c r="B76" s="32"/>
      <c r="C76" s="31"/>
      <c r="D76" s="44" t="s">
        <v>55</v>
      </c>
      <c r="E76" s="34"/>
      <c r="F76" s="115" t="s">
        <v>56</v>
      </c>
      <c r="G76" s="44" t="s">
        <v>55</v>
      </c>
      <c r="H76" s="34"/>
      <c r="I76" s="34"/>
      <c r="J76" s="116" t="s">
        <v>56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>
      <c r="A82" s="31"/>
      <c r="B82" s="32"/>
      <c r="C82" s="21" t="s">
        <v>139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14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>
      <c r="A85" s="31"/>
      <c r="B85" s="32"/>
      <c r="C85" s="31"/>
      <c r="D85" s="31"/>
      <c r="E85" s="377" t="str">
        <f>E7</f>
        <v>Integrované městské centrum TILIA -Zm.L. -dod.č.6</v>
      </c>
      <c r="F85" s="378"/>
      <c r="G85" s="378"/>
      <c r="H85" s="378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20"/>
      <c r="C86" s="26" t="s">
        <v>133</v>
      </c>
      <c r="L86" s="20"/>
    </row>
    <row r="87" spans="1:31" s="1" customFormat="1" ht="16.5" customHeight="1">
      <c r="B87" s="20"/>
      <c r="E87" s="377" t="s">
        <v>134</v>
      </c>
      <c r="F87" s="343"/>
      <c r="G87" s="343"/>
      <c r="H87" s="343"/>
      <c r="L87" s="20"/>
    </row>
    <row r="88" spans="1:31" s="1" customFormat="1" ht="12" customHeight="1">
      <c r="B88" s="20"/>
      <c r="C88" s="26" t="s">
        <v>135</v>
      </c>
      <c r="L88" s="20"/>
    </row>
    <row r="89" spans="1:31" s="2" customFormat="1" ht="16.5" customHeight="1">
      <c r="A89" s="31"/>
      <c r="B89" s="32"/>
      <c r="C89" s="31"/>
      <c r="D89" s="31"/>
      <c r="E89" s="379" t="s">
        <v>223</v>
      </c>
      <c r="F89" s="376"/>
      <c r="G89" s="376"/>
      <c r="H89" s="376"/>
      <c r="I89" s="31"/>
      <c r="J89" s="31"/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225</v>
      </c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1"/>
      <c r="D91" s="31"/>
      <c r="E91" s="340" t="str">
        <f>E13</f>
        <v>29.5 - Zábradlí Z06</v>
      </c>
      <c r="F91" s="376"/>
      <c r="G91" s="376"/>
      <c r="H91" s="376"/>
      <c r="I91" s="31"/>
      <c r="J91" s="31"/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18</v>
      </c>
      <c r="D93" s="31"/>
      <c r="E93" s="31"/>
      <c r="F93" s="24" t="str">
        <f>F16</f>
        <v>Rychnov u Jablonce nad Nisou</v>
      </c>
      <c r="G93" s="31"/>
      <c r="H93" s="31"/>
      <c r="I93" s="26" t="s">
        <v>20</v>
      </c>
      <c r="J93" s="54">
        <f>IF(J16="","",J16)</f>
        <v>45173</v>
      </c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5" customHeight="1">
      <c r="A94" s="31"/>
      <c r="B94" s="32"/>
      <c r="C94" s="31"/>
      <c r="D94" s="31"/>
      <c r="E94" s="31"/>
      <c r="F94" s="31"/>
      <c r="G94" s="31"/>
      <c r="H94" s="31"/>
      <c r="I94" s="31"/>
      <c r="J94" s="31"/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2" customHeight="1">
      <c r="A95" s="31"/>
      <c r="B95" s="32"/>
      <c r="C95" s="26" t="s">
        <v>21</v>
      </c>
      <c r="D95" s="31"/>
      <c r="E95" s="31"/>
      <c r="F95" s="24" t="str">
        <f>E19</f>
        <v>Město Rychnov u Jablonce nad Nisou</v>
      </c>
      <c r="G95" s="31"/>
      <c r="H95" s="31"/>
      <c r="I95" s="26" t="s">
        <v>31</v>
      </c>
      <c r="J95" s="27" t="str">
        <f>E25</f>
        <v>DESIGM 4</v>
      </c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5.7" customHeight="1">
      <c r="A96" s="31"/>
      <c r="B96" s="32"/>
      <c r="C96" s="26" t="s">
        <v>27</v>
      </c>
      <c r="D96" s="31"/>
      <c r="E96" s="31"/>
      <c r="F96" s="24" t="str">
        <f>IF(E22="","",E22)</f>
        <v>CL-EVANS s.r.o., Bulharská 1557, Česká Lípa</v>
      </c>
      <c r="G96" s="31"/>
      <c r="H96" s="31"/>
      <c r="I96" s="26" t="s">
        <v>35</v>
      </c>
      <c r="J96" s="27" t="str">
        <f>E28</f>
        <v>Radek Ulbricht, CL-EVANS s.r.o.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4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17" t="s">
        <v>140</v>
      </c>
      <c r="D98" s="99"/>
      <c r="E98" s="99"/>
      <c r="F98" s="99"/>
      <c r="G98" s="99"/>
      <c r="H98" s="99"/>
      <c r="I98" s="99"/>
      <c r="J98" s="118" t="s">
        <v>141</v>
      </c>
      <c r="K98" s="99"/>
      <c r="L98" s="4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9" customHeight="1">
      <c r="A100" s="31"/>
      <c r="B100" s="32"/>
      <c r="C100" s="119" t="s">
        <v>142</v>
      </c>
      <c r="D100" s="31"/>
      <c r="E100" s="31"/>
      <c r="F100" s="31"/>
      <c r="G100" s="31"/>
      <c r="H100" s="31"/>
      <c r="I100" s="31"/>
      <c r="J100" s="70">
        <f>J131</f>
        <v>10460.579999999998</v>
      </c>
      <c r="K100" s="31"/>
      <c r="L100" s="4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7" t="s">
        <v>143</v>
      </c>
    </row>
    <row r="101" spans="1:47" s="9" customFormat="1" ht="24.95" customHeight="1">
      <c r="B101" s="120"/>
      <c r="D101" s="121" t="s">
        <v>236</v>
      </c>
      <c r="E101" s="122"/>
      <c r="F101" s="122"/>
      <c r="G101" s="122"/>
      <c r="H101" s="122"/>
      <c r="I101" s="122"/>
      <c r="J101" s="123">
        <f>J132</f>
        <v>8743.869999999999</v>
      </c>
      <c r="L101" s="120"/>
    </row>
    <row r="102" spans="1:47" s="9" customFormat="1" ht="24.95" customHeight="1">
      <c r="B102" s="120"/>
      <c r="D102" s="121" t="s">
        <v>237</v>
      </c>
      <c r="E102" s="122"/>
      <c r="F102" s="122"/>
      <c r="G102" s="122"/>
      <c r="H102" s="122"/>
      <c r="I102" s="122"/>
      <c r="J102" s="123">
        <f>J153</f>
        <v>1551.7099999999998</v>
      </c>
      <c r="L102" s="120"/>
    </row>
    <row r="103" spans="1:47" s="9" customFormat="1" ht="24.95" customHeight="1">
      <c r="B103" s="120"/>
      <c r="D103" s="121" t="s">
        <v>348</v>
      </c>
      <c r="E103" s="122"/>
      <c r="F103" s="122"/>
      <c r="G103" s="122"/>
      <c r="H103" s="122"/>
      <c r="I103" s="122"/>
      <c r="J103" s="123">
        <f>J186</f>
        <v>165</v>
      </c>
      <c r="L103" s="120"/>
    </row>
    <row r="104" spans="1:47" s="2" customFormat="1" ht="21.75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47" s="2" customFormat="1" ht="6.95" customHeight="1">
      <c r="A105" s="31"/>
      <c r="B105" s="32"/>
      <c r="C105" s="31"/>
      <c r="D105" s="31"/>
      <c r="E105" s="31"/>
      <c r="F105" s="31"/>
      <c r="G105" s="31"/>
      <c r="H105" s="31"/>
      <c r="I105" s="31"/>
      <c r="J105" s="31"/>
      <c r="K105" s="31"/>
      <c r="L105" s="4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47" s="2" customFormat="1" ht="29.25" customHeight="1">
      <c r="A106" s="31"/>
      <c r="B106" s="32"/>
      <c r="C106" s="119" t="s">
        <v>147</v>
      </c>
      <c r="D106" s="31"/>
      <c r="E106" s="31"/>
      <c r="F106" s="31"/>
      <c r="G106" s="31"/>
      <c r="H106" s="31"/>
      <c r="I106" s="31"/>
      <c r="J106" s="128">
        <v>0</v>
      </c>
      <c r="K106" s="31"/>
      <c r="L106" s="41"/>
      <c r="N106" s="129" t="s">
        <v>44</v>
      </c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47" s="2" customFormat="1" ht="18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47" s="2" customFormat="1" ht="29.25" customHeight="1">
      <c r="A108" s="31"/>
      <c r="B108" s="32"/>
      <c r="C108" s="98" t="s">
        <v>131</v>
      </c>
      <c r="D108" s="99"/>
      <c r="E108" s="99"/>
      <c r="F108" s="99"/>
      <c r="G108" s="99"/>
      <c r="H108" s="99"/>
      <c r="I108" s="99"/>
      <c r="J108" s="100">
        <f>ROUND(J100+J106,2)</f>
        <v>10460.58</v>
      </c>
      <c r="K108" s="99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47" s="2" customFormat="1" ht="6.95" customHeight="1">
      <c r="A109" s="31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3" spans="1:31" s="2" customFormat="1" ht="6.95" customHeight="1">
      <c r="A113" s="31"/>
      <c r="B113" s="48"/>
      <c r="C113" s="49"/>
      <c r="D113" s="49"/>
      <c r="E113" s="49"/>
      <c r="F113" s="49"/>
      <c r="G113" s="49"/>
      <c r="H113" s="49"/>
      <c r="I113" s="49"/>
      <c r="J113" s="49"/>
      <c r="K113" s="49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24.95" customHeight="1">
      <c r="A114" s="31"/>
      <c r="B114" s="32"/>
      <c r="C114" s="21" t="s">
        <v>148</v>
      </c>
      <c r="D114" s="31"/>
      <c r="E114" s="31"/>
      <c r="F114" s="31"/>
      <c r="G114" s="31"/>
      <c r="H114" s="31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6.95" customHeight="1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12" customHeight="1">
      <c r="A116" s="31"/>
      <c r="B116" s="32"/>
      <c r="C116" s="26" t="s">
        <v>14</v>
      </c>
      <c r="D116" s="31"/>
      <c r="E116" s="31"/>
      <c r="F116" s="31"/>
      <c r="G116" s="31"/>
      <c r="H116" s="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16.5" customHeight="1">
      <c r="A117" s="31"/>
      <c r="B117" s="32"/>
      <c r="C117" s="31"/>
      <c r="D117" s="31"/>
      <c r="E117" s="377" t="str">
        <f>E7</f>
        <v>Integrované městské centrum TILIA -Zm.L. -dod.č.6</v>
      </c>
      <c r="F117" s="378"/>
      <c r="G117" s="378"/>
      <c r="H117" s="378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1" customFormat="1" ht="12" customHeight="1">
      <c r="B118" s="20"/>
      <c r="C118" s="26" t="s">
        <v>133</v>
      </c>
      <c r="L118" s="20"/>
    </row>
    <row r="119" spans="1:31" s="1" customFormat="1" ht="16.5" customHeight="1">
      <c r="B119" s="20"/>
      <c r="E119" s="377" t="s">
        <v>134</v>
      </c>
      <c r="F119" s="343"/>
      <c r="G119" s="343"/>
      <c r="H119" s="343"/>
      <c r="L119" s="20"/>
    </row>
    <row r="120" spans="1:31" s="1" customFormat="1" ht="12" customHeight="1">
      <c r="B120" s="20"/>
      <c r="C120" s="26" t="s">
        <v>135</v>
      </c>
      <c r="L120" s="20"/>
    </row>
    <row r="121" spans="1:31" s="2" customFormat="1" ht="16.5" customHeight="1">
      <c r="A121" s="31"/>
      <c r="B121" s="32"/>
      <c r="C121" s="31"/>
      <c r="D121" s="31"/>
      <c r="E121" s="379" t="s">
        <v>223</v>
      </c>
      <c r="F121" s="376"/>
      <c r="G121" s="376"/>
      <c r="H121" s="376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>
      <c r="A122" s="31"/>
      <c r="B122" s="32"/>
      <c r="C122" s="26" t="s">
        <v>225</v>
      </c>
      <c r="D122" s="31"/>
      <c r="E122" s="31"/>
      <c r="F122" s="31"/>
      <c r="G122" s="31"/>
      <c r="H122" s="3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6.5" customHeight="1">
      <c r="A123" s="31"/>
      <c r="B123" s="32"/>
      <c r="C123" s="31"/>
      <c r="D123" s="31"/>
      <c r="E123" s="340" t="str">
        <f>E13</f>
        <v>29.5 - Zábradlí Z06</v>
      </c>
      <c r="F123" s="376"/>
      <c r="G123" s="376"/>
      <c r="H123" s="376"/>
      <c r="I123" s="31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>
      <c r="A125" s="31"/>
      <c r="B125" s="32"/>
      <c r="C125" s="26" t="s">
        <v>18</v>
      </c>
      <c r="D125" s="31"/>
      <c r="E125" s="31"/>
      <c r="F125" s="24" t="str">
        <f>F16</f>
        <v>Rychnov u Jablonce nad Nisou</v>
      </c>
      <c r="G125" s="31"/>
      <c r="H125" s="31"/>
      <c r="I125" s="26" t="s">
        <v>20</v>
      </c>
      <c r="J125" s="54">
        <f>IF(J16="","",J16)</f>
        <v>45173</v>
      </c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5.2" customHeight="1">
      <c r="A127" s="31"/>
      <c r="B127" s="32"/>
      <c r="C127" s="26" t="s">
        <v>21</v>
      </c>
      <c r="D127" s="31"/>
      <c r="E127" s="31"/>
      <c r="F127" s="24" t="str">
        <f>E19</f>
        <v>Město Rychnov u Jablonce nad Nisou</v>
      </c>
      <c r="G127" s="31"/>
      <c r="H127" s="31"/>
      <c r="I127" s="26" t="s">
        <v>31</v>
      </c>
      <c r="J127" s="27" t="str">
        <f>E25</f>
        <v>DESIGM 4</v>
      </c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25.7" customHeight="1">
      <c r="A128" s="31"/>
      <c r="B128" s="32"/>
      <c r="C128" s="26" t="s">
        <v>27</v>
      </c>
      <c r="D128" s="31"/>
      <c r="E128" s="31"/>
      <c r="F128" s="24" t="str">
        <f>IF(E22="","",E22)</f>
        <v>CL-EVANS s.r.o., Bulharská 1557, Česká Lípa</v>
      </c>
      <c r="G128" s="31"/>
      <c r="H128" s="31"/>
      <c r="I128" s="26" t="s">
        <v>35</v>
      </c>
      <c r="J128" s="27" t="str">
        <f>E28</f>
        <v>Radek Ulbricht, CL-EVANS s.r.o.</v>
      </c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0.35" customHeight="1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11" customFormat="1" ht="29.25" customHeight="1">
      <c r="A130" s="130"/>
      <c r="B130" s="131"/>
      <c r="C130" s="132" t="s">
        <v>149</v>
      </c>
      <c r="D130" s="133" t="s">
        <v>65</v>
      </c>
      <c r="E130" s="133" t="s">
        <v>61</v>
      </c>
      <c r="F130" s="133" t="s">
        <v>62</v>
      </c>
      <c r="G130" s="133" t="s">
        <v>150</v>
      </c>
      <c r="H130" s="133" t="s">
        <v>151</v>
      </c>
      <c r="I130" s="133" t="s">
        <v>152</v>
      </c>
      <c r="J130" s="133" t="s">
        <v>141</v>
      </c>
      <c r="K130" s="134" t="s">
        <v>153</v>
      </c>
      <c r="L130" s="135"/>
      <c r="M130" s="61" t="s">
        <v>1</v>
      </c>
      <c r="N130" s="62" t="s">
        <v>44</v>
      </c>
      <c r="O130" s="62" t="s">
        <v>154</v>
      </c>
      <c r="P130" s="62" t="s">
        <v>155</v>
      </c>
      <c r="Q130" s="62" t="s">
        <v>156</v>
      </c>
      <c r="R130" s="62" t="s">
        <v>157</v>
      </c>
      <c r="S130" s="62" t="s">
        <v>158</v>
      </c>
      <c r="T130" s="62" t="s">
        <v>159</v>
      </c>
      <c r="U130" s="63" t="s">
        <v>160</v>
      </c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</row>
    <row r="131" spans="1:65" s="2" customFormat="1" ht="22.9" customHeight="1">
      <c r="A131" s="31"/>
      <c r="B131" s="32"/>
      <c r="C131" s="68" t="s">
        <v>161</v>
      </c>
      <c r="D131" s="31"/>
      <c r="E131" s="31"/>
      <c r="F131" s="31"/>
      <c r="G131" s="31"/>
      <c r="H131" s="31"/>
      <c r="I131" s="31"/>
      <c r="J131" s="136">
        <f>BK131</f>
        <v>10460.579999999998</v>
      </c>
      <c r="K131" s="31"/>
      <c r="L131" s="32"/>
      <c r="M131" s="64"/>
      <c r="N131" s="55"/>
      <c r="O131" s="65"/>
      <c r="P131" s="137">
        <f>P132+P153+P186</f>
        <v>0</v>
      </c>
      <c r="Q131" s="65"/>
      <c r="R131" s="137">
        <f>R132+R153+R186</f>
        <v>4.8764289999999995E-2</v>
      </c>
      <c r="S131" s="65"/>
      <c r="T131" s="137">
        <f>T132+T153+T186</f>
        <v>1.1000000000000001E-3</v>
      </c>
      <c r="U131" s="66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7" t="s">
        <v>79</v>
      </c>
      <c r="AU131" s="17" t="s">
        <v>143</v>
      </c>
      <c r="BK131" s="138">
        <f>BK132+BK153+BK186</f>
        <v>10460.579999999998</v>
      </c>
    </row>
    <row r="132" spans="1:65" s="12" customFormat="1" ht="25.9" customHeight="1">
      <c r="B132" s="139"/>
      <c r="D132" s="140" t="s">
        <v>79</v>
      </c>
      <c r="E132" s="141" t="s">
        <v>175</v>
      </c>
      <c r="F132" s="141" t="s">
        <v>176</v>
      </c>
      <c r="J132" s="142">
        <f>BK132</f>
        <v>8743.869999999999</v>
      </c>
      <c r="L132" s="139"/>
      <c r="M132" s="143"/>
      <c r="N132" s="144"/>
      <c r="O132" s="144"/>
      <c r="P132" s="145">
        <f>SUM(P133:P152)</f>
        <v>0</v>
      </c>
      <c r="Q132" s="144"/>
      <c r="R132" s="145">
        <f>SUM(R133:R152)</f>
        <v>4.67862E-2</v>
      </c>
      <c r="S132" s="144"/>
      <c r="T132" s="145">
        <f>SUM(T133:T152)</f>
        <v>0</v>
      </c>
      <c r="U132" s="146"/>
      <c r="AR132" s="140" t="s">
        <v>172</v>
      </c>
      <c r="AT132" s="147" t="s">
        <v>79</v>
      </c>
      <c r="AU132" s="147" t="s">
        <v>80</v>
      </c>
      <c r="AY132" s="140" t="s">
        <v>164</v>
      </c>
      <c r="BK132" s="148">
        <f>SUM(BK133:BK152)</f>
        <v>8743.869999999999</v>
      </c>
    </row>
    <row r="133" spans="1:65" s="2" customFormat="1" ht="24.2" customHeight="1">
      <c r="A133" s="31"/>
      <c r="B133" s="151"/>
      <c r="C133" s="152" t="s">
        <v>87</v>
      </c>
      <c r="D133" s="152" t="s">
        <v>168</v>
      </c>
      <c r="E133" s="153" t="s">
        <v>539</v>
      </c>
      <c r="F133" s="154" t="s">
        <v>540</v>
      </c>
      <c r="G133" s="155" t="s">
        <v>240</v>
      </c>
      <c r="H133" s="156">
        <v>13.6</v>
      </c>
      <c r="I133" s="157">
        <v>191</v>
      </c>
      <c r="J133" s="157">
        <f>ROUND(I133*H133,2)</f>
        <v>2597.6</v>
      </c>
      <c r="K133" s="154" t="s">
        <v>1</v>
      </c>
      <c r="L133" s="32"/>
      <c r="M133" s="158" t="s">
        <v>1</v>
      </c>
      <c r="N133" s="159" t="s">
        <v>45</v>
      </c>
      <c r="O133" s="160">
        <v>0</v>
      </c>
      <c r="P133" s="160">
        <f>O133*H133</f>
        <v>0</v>
      </c>
      <c r="Q133" s="160">
        <v>0</v>
      </c>
      <c r="R133" s="160">
        <f>Q133*H133</f>
        <v>0</v>
      </c>
      <c r="S133" s="160">
        <v>0</v>
      </c>
      <c r="T133" s="160">
        <f>S133*H133</f>
        <v>0</v>
      </c>
      <c r="U133" s="161" t="s">
        <v>1</v>
      </c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62" t="s">
        <v>172</v>
      </c>
      <c r="AT133" s="162" t="s">
        <v>168</v>
      </c>
      <c r="AU133" s="162" t="s">
        <v>87</v>
      </c>
      <c r="AY133" s="17" t="s">
        <v>164</v>
      </c>
      <c r="BE133" s="163">
        <f>IF(N133="základní",J133,0)</f>
        <v>2597.6</v>
      </c>
      <c r="BF133" s="163">
        <f>IF(N133="snížená",J133,0)</f>
        <v>0</v>
      </c>
      <c r="BG133" s="163">
        <f>IF(N133="zákl. přenesená",J133,0)</f>
        <v>0</v>
      </c>
      <c r="BH133" s="163">
        <f>IF(N133="sníž. přenesená",J133,0)</f>
        <v>0</v>
      </c>
      <c r="BI133" s="163">
        <f>IF(N133="nulová",J133,0)</f>
        <v>0</v>
      </c>
      <c r="BJ133" s="17" t="s">
        <v>87</v>
      </c>
      <c r="BK133" s="163">
        <f>ROUND(I133*H133,2)</f>
        <v>2597.6</v>
      </c>
      <c r="BL133" s="17" t="s">
        <v>172</v>
      </c>
      <c r="BM133" s="162" t="s">
        <v>541</v>
      </c>
    </row>
    <row r="134" spans="1:65" s="2" customFormat="1" ht="19.5">
      <c r="A134" s="31"/>
      <c r="B134" s="32"/>
      <c r="C134" s="31"/>
      <c r="D134" s="164" t="s">
        <v>174</v>
      </c>
      <c r="E134" s="31"/>
      <c r="F134" s="165" t="s">
        <v>542</v>
      </c>
      <c r="G134" s="31"/>
      <c r="H134" s="31"/>
      <c r="I134" s="31"/>
      <c r="J134" s="31"/>
      <c r="K134" s="31"/>
      <c r="L134" s="32"/>
      <c r="M134" s="166"/>
      <c r="N134" s="167"/>
      <c r="O134" s="57"/>
      <c r="P134" s="57"/>
      <c r="Q134" s="57"/>
      <c r="R134" s="57"/>
      <c r="S134" s="57"/>
      <c r="T134" s="57"/>
      <c r="U134" s="58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T134" s="17" t="s">
        <v>174</v>
      </c>
      <c r="AU134" s="17" t="s">
        <v>87</v>
      </c>
    </row>
    <row r="135" spans="1:65" s="13" customFormat="1">
      <c r="B135" s="173"/>
      <c r="D135" s="164" t="s">
        <v>243</v>
      </c>
      <c r="E135" s="174" t="s">
        <v>353</v>
      </c>
      <c r="F135" s="175" t="s">
        <v>543</v>
      </c>
      <c r="H135" s="176">
        <v>13.6</v>
      </c>
      <c r="L135" s="173"/>
      <c r="M135" s="177"/>
      <c r="N135" s="178"/>
      <c r="O135" s="178"/>
      <c r="P135" s="178"/>
      <c r="Q135" s="178"/>
      <c r="R135" s="178"/>
      <c r="S135" s="178"/>
      <c r="T135" s="178"/>
      <c r="U135" s="179"/>
      <c r="AT135" s="174" t="s">
        <v>243</v>
      </c>
      <c r="AU135" s="174" t="s">
        <v>87</v>
      </c>
      <c r="AV135" s="13" t="s">
        <v>89</v>
      </c>
      <c r="AW135" s="13" t="s">
        <v>34</v>
      </c>
      <c r="AX135" s="13" t="s">
        <v>80</v>
      </c>
      <c r="AY135" s="174" t="s">
        <v>164</v>
      </c>
    </row>
    <row r="136" spans="1:65" s="13" customFormat="1">
      <c r="B136" s="173"/>
      <c r="D136" s="164" t="s">
        <v>243</v>
      </c>
      <c r="E136" s="174" t="s">
        <v>355</v>
      </c>
      <c r="F136" s="175" t="s">
        <v>356</v>
      </c>
      <c r="H136" s="176">
        <v>13.6</v>
      </c>
      <c r="L136" s="173"/>
      <c r="M136" s="177"/>
      <c r="N136" s="178"/>
      <c r="O136" s="178"/>
      <c r="P136" s="178"/>
      <c r="Q136" s="178"/>
      <c r="R136" s="178"/>
      <c r="S136" s="178"/>
      <c r="T136" s="178"/>
      <c r="U136" s="179"/>
      <c r="AT136" s="174" t="s">
        <v>243</v>
      </c>
      <c r="AU136" s="174" t="s">
        <v>87</v>
      </c>
      <c r="AV136" s="13" t="s">
        <v>89</v>
      </c>
      <c r="AW136" s="13" t="s">
        <v>34</v>
      </c>
      <c r="AX136" s="13" t="s">
        <v>87</v>
      </c>
      <c r="AY136" s="174" t="s">
        <v>164</v>
      </c>
    </row>
    <row r="137" spans="1:65" s="2" customFormat="1" ht="24.2" customHeight="1">
      <c r="A137" s="31"/>
      <c r="B137" s="151"/>
      <c r="C137" s="180" t="s">
        <v>89</v>
      </c>
      <c r="D137" s="180" t="s">
        <v>240</v>
      </c>
      <c r="E137" s="181" t="s">
        <v>256</v>
      </c>
      <c r="F137" s="182" t="s">
        <v>257</v>
      </c>
      <c r="G137" s="183" t="s">
        <v>240</v>
      </c>
      <c r="H137" s="184">
        <v>13.6</v>
      </c>
      <c r="I137" s="185">
        <v>392</v>
      </c>
      <c r="J137" s="185">
        <f>ROUND(I137*H137,2)</f>
        <v>5331.2</v>
      </c>
      <c r="K137" s="182" t="s">
        <v>1</v>
      </c>
      <c r="L137" s="186"/>
      <c r="M137" s="187" t="s">
        <v>1</v>
      </c>
      <c r="N137" s="188" t="s">
        <v>45</v>
      </c>
      <c r="O137" s="160">
        <v>0</v>
      </c>
      <c r="P137" s="160">
        <f>O137*H137</f>
        <v>0</v>
      </c>
      <c r="Q137" s="160">
        <v>3.1700000000000001E-3</v>
      </c>
      <c r="R137" s="160">
        <f>Q137*H137</f>
        <v>4.3111999999999998E-2</v>
      </c>
      <c r="S137" s="160">
        <v>0</v>
      </c>
      <c r="T137" s="160">
        <f>S137*H137</f>
        <v>0</v>
      </c>
      <c r="U137" s="161" t="s">
        <v>1</v>
      </c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62" t="s">
        <v>250</v>
      </c>
      <c r="AT137" s="162" t="s">
        <v>240</v>
      </c>
      <c r="AU137" s="162" t="s">
        <v>87</v>
      </c>
      <c r="AY137" s="17" t="s">
        <v>164</v>
      </c>
      <c r="BE137" s="163">
        <f>IF(N137="základní",J137,0)</f>
        <v>5331.2</v>
      </c>
      <c r="BF137" s="163">
        <f>IF(N137="snížená",J137,0)</f>
        <v>0</v>
      </c>
      <c r="BG137" s="163">
        <f>IF(N137="zákl. přenesená",J137,0)</f>
        <v>0</v>
      </c>
      <c r="BH137" s="163">
        <f>IF(N137="sníž. přenesená",J137,0)</f>
        <v>0</v>
      </c>
      <c r="BI137" s="163">
        <f>IF(N137="nulová",J137,0)</f>
        <v>0</v>
      </c>
      <c r="BJ137" s="17" t="s">
        <v>87</v>
      </c>
      <c r="BK137" s="163">
        <f>ROUND(I137*H137,2)</f>
        <v>5331.2</v>
      </c>
      <c r="BL137" s="17" t="s">
        <v>172</v>
      </c>
      <c r="BM137" s="162" t="s">
        <v>544</v>
      </c>
    </row>
    <row r="138" spans="1:65" s="2" customFormat="1">
      <c r="A138" s="31"/>
      <c r="B138" s="32"/>
      <c r="C138" s="31"/>
      <c r="D138" s="164" t="s">
        <v>174</v>
      </c>
      <c r="E138" s="31"/>
      <c r="F138" s="165" t="s">
        <v>257</v>
      </c>
      <c r="G138" s="31"/>
      <c r="H138" s="31"/>
      <c r="I138" s="31"/>
      <c r="J138" s="31"/>
      <c r="K138" s="31"/>
      <c r="L138" s="32"/>
      <c r="M138" s="166"/>
      <c r="N138" s="167"/>
      <c r="O138" s="57"/>
      <c r="P138" s="57"/>
      <c r="Q138" s="57"/>
      <c r="R138" s="57"/>
      <c r="S138" s="57"/>
      <c r="T138" s="57"/>
      <c r="U138" s="58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T138" s="17" t="s">
        <v>174</v>
      </c>
      <c r="AU138" s="17" t="s">
        <v>87</v>
      </c>
    </row>
    <row r="139" spans="1:65" s="13" customFormat="1">
      <c r="B139" s="173"/>
      <c r="D139" s="164" t="s">
        <v>243</v>
      </c>
      <c r="E139" s="174" t="s">
        <v>361</v>
      </c>
      <c r="F139" s="175" t="s">
        <v>543</v>
      </c>
      <c r="H139" s="176">
        <v>13.6</v>
      </c>
      <c r="L139" s="173"/>
      <c r="M139" s="177"/>
      <c r="N139" s="178"/>
      <c r="O139" s="178"/>
      <c r="P139" s="178"/>
      <c r="Q139" s="178"/>
      <c r="R139" s="178"/>
      <c r="S139" s="178"/>
      <c r="T139" s="178"/>
      <c r="U139" s="179"/>
      <c r="AT139" s="174" t="s">
        <v>243</v>
      </c>
      <c r="AU139" s="174" t="s">
        <v>87</v>
      </c>
      <c r="AV139" s="13" t="s">
        <v>89</v>
      </c>
      <c r="AW139" s="13" t="s">
        <v>34</v>
      </c>
      <c r="AX139" s="13" t="s">
        <v>80</v>
      </c>
      <c r="AY139" s="174" t="s">
        <v>164</v>
      </c>
    </row>
    <row r="140" spans="1:65" s="13" customFormat="1">
      <c r="B140" s="173"/>
      <c r="D140" s="164" t="s">
        <v>243</v>
      </c>
      <c r="E140" s="174" t="s">
        <v>363</v>
      </c>
      <c r="F140" s="175" t="s">
        <v>364</v>
      </c>
      <c r="H140" s="176">
        <v>13.6</v>
      </c>
      <c r="L140" s="173"/>
      <c r="M140" s="177"/>
      <c r="N140" s="178"/>
      <c r="O140" s="178"/>
      <c r="P140" s="178"/>
      <c r="Q140" s="178"/>
      <c r="R140" s="178"/>
      <c r="S140" s="178"/>
      <c r="T140" s="178"/>
      <c r="U140" s="179"/>
      <c r="AT140" s="174" t="s">
        <v>243</v>
      </c>
      <c r="AU140" s="174" t="s">
        <v>87</v>
      </c>
      <c r="AV140" s="13" t="s">
        <v>89</v>
      </c>
      <c r="AW140" s="13" t="s">
        <v>34</v>
      </c>
      <c r="AX140" s="13" t="s">
        <v>87</v>
      </c>
      <c r="AY140" s="174" t="s">
        <v>164</v>
      </c>
    </row>
    <row r="141" spans="1:65" s="2" customFormat="1" ht="16.5" customHeight="1">
      <c r="A141" s="31"/>
      <c r="B141" s="151"/>
      <c r="C141" s="180" t="s">
        <v>99</v>
      </c>
      <c r="D141" s="180" t="s">
        <v>240</v>
      </c>
      <c r="E141" s="181" t="s">
        <v>545</v>
      </c>
      <c r="F141" s="182" t="s">
        <v>546</v>
      </c>
      <c r="G141" s="183" t="s">
        <v>359</v>
      </c>
      <c r="H141" s="184">
        <v>11</v>
      </c>
      <c r="I141" s="185">
        <v>53</v>
      </c>
      <c r="J141" s="185">
        <f>ROUND(I141*H141,2)</f>
        <v>583</v>
      </c>
      <c r="K141" s="182" t="s">
        <v>1</v>
      </c>
      <c r="L141" s="186"/>
      <c r="M141" s="187" t="s">
        <v>1</v>
      </c>
      <c r="N141" s="188" t="s">
        <v>45</v>
      </c>
      <c r="O141" s="160">
        <v>0</v>
      </c>
      <c r="P141" s="160">
        <f>O141*H141</f>
        <v>0</v>
      </c>
      <c r="Q141" s="160">
        <v>4.0000000000000003E-5</v>
      </c>
      <c r="R141" s="160">
        <f>Q141*H141</f>
        <v>4.4000000000000002E-4</v>
      </c>
      <c r="S141" s="160">
        <v>0</v>
      </c>
      <c r="T141" s="160">
        <f>S141*H141</f>
        <v>0</v>
      </c>
      <c r="U141" s="161" t="s">
        <v>1</v>
      </c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62" t="s">
        <v>250</v>
      </c>
      <c r="AT141" s="162" t="s">
        <v>240</v>
      </c>
      <c r="AU141" s="162" t="s">
        <v>87</v>
      </c>
      <c r="AY141" s="17" t="s">
        <v>164</v>
      </c>
      <c r="BE141" s="163">
        <f>IF(N141="základní",J141,0)</f>
        <v>583</v>
      </c>
      <c r="BF141" s="163">
        <f>IF(N141="snížená",J141,0)</f>
        <v>0</v>
      </c>
      <c r="BG141" s="163">
        <f>IF(N141="zákl. přenesená",J141,0)</f>
        <v>0</v>
      </c>
      <c r="BH141" s="163">
        <f>IF(N141="sníž. přenesená",J141,0)</f>
        <v>0</v>
      </c>
      <c r="BI141" s="163">
        <f>IF(N141="nulová",J141,0)</f>
        <v>0</v>
      </c>
      <c r="BJ141" s="17" t="s">
        <v>87</v>
      </c>
      <c r="BK141" s="163">
        <f>ROUND(I141*H141,2)</f>
        <v>583</v>
      </c>
      <c r="BL141" s="17" t="s">
        <v>172</v>
      </c>
      <c r="BM141" s="162" t="s">
        <v>547</v>
      </c>
    </row>
    <row r="142" spans="1:65" s="2" customFormat="1">
      <c r="A142" s="31"/>
      <c r="B142" s="32"/>
      <c r="C142" s="31"/>
      <c r="D142" s="164" t="s">
        <v>174</v>
      </c>
      <c r="E142" s="31"/>
      <c r="F142" s="165" t="s">
        <v>546</v>
      </c>
      <c r="G142" s="31"/>
      <c r="H142" s="31"/>
      <c r="I142" s="31"/>
      <c r="J142" s="31"/>
      <c r="K142" s="31"/>
      <c r="L142" s="32"/>
      <c r="M142" s="166"/>
      <c r="N142" s="167"/>
      <c r="O142" s="57"/>
      <c r="P142" s="57"/>
      <c r="Q142" s="57"/>
      <c r="R142" s="57"/>
      <c r="S142" s="57"/>
      <c r="T142" s="57"/>
      <c r="U142" s="58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T142" s="17" t="s">
        <v>174</v>
      </c>
      <c r="AU142" s="17" t="s">
        <v>87</v>
      </c>
    </row>
    <row r="143" spans="1:65" s="13" customFormat="1">
      <c r="B143" s="173"/>
      <c r="D143" s="164" t="s">
        <v>243</v>
      </c>
      <c r="E143" s="174" t="s">
        <v>259</v>
      </c>
      <c r="F143" s="175" t="s">
        <v>315</v>
      </c>
      <c r="H143" s="176">
        <v>11</v>
      </c>
      <c r="L143" s="173"/>
      <c r="M143" s="177"/>
      <c r="N143" s="178"/>
      <c r="O143" s="178"/>
      <c r="P143" s="178"/>
      <c r="Q143" s="178"/>
      <c r="R143" s="178"/>
      <c r="S143" s="178"/>
      <c r="T143" s="178"/>
      <c r="U143" s="179"/>
      <c r="AT143" s="174" t="s">
        <v>243</v>
      </c>
      <c r="AU143" s="174" t="s">
        <v>87</v>
      </c>
      <c r="AV143" s="13" t="s">
        <v>89</v>
      </c>
      <c r="AW143" s="13" t="s">
        <v>34</v>
      </c>
      <c r="AX143" s="13" t="s">
        <v>80</v>
      </c>
      <c r="AY143" s="174" t="s">
        <v>164</v>
      </c>
    </row>
    <row r="144" spans="1:65" s="13" customFormat="1">
      <c r="B144" s="173"/>
      <c r="D144" s="164" t="s">
        <v>243</v>
      </c>
      <c r="E144" s="174" t="s">
        <v>261</v>
      </c>
      <c r="F144" s="175" t="s">
        <v>262</v>
      </c>
      <c r="H144" s="176">
        <v>11</v>
      </c>
      <c r="L144" s="173"/>
      <c r="M144" s="177"/>
      <c r="N144" s="178"/>
      <c r="O144" s="178"/>
      <c r="P144" s="178"/>
      <c r="Q144" s="178"/>
      <c r="R144" s="178"/>
      <c r="S144" s="178"/>
      <c r="T144" s="178"/>
      <c r="U144" s="179"/>
      <c r="AT144" s="174" t="s">
        <v>243</v>
      </c>
      <c r="AU144" s="174" t="s">
        <v>87</v>
      </c>
      <c r="AV144" s="13" t="s">
        <v>89</v>
      </c>
      <c r="AW144" s="13" t="s">
        <v>34</v>
      </c>
      <c r="AX144" s="13" t="s">
        <v>87</v>
      </c>
      <c r="AY144" s="174" t="s">
        <v>164</v>
      </c>
    </row>
    <row r="145" spans="1:65" s="2" customFormat="1" ht="21.75" customHeight="1">
      <c r="A145" s="31"/>
      <c r="B145" s="151"/>
      <c r="C145" s="180" t="s">
        <v>172</v>
      </c>
      <c r="D145" s="180" t="s">
        <v>240</v>
      </c>
      <c r="E145" s="181" t="s">
        <v>374</v>
      </c>
      <c r="F145" s="182" t="s">
        <v>375</v>
      </c>
      <c r="G145" s="183" t="s">
        <v>367</v>
      </c>
      <c r="H145" s="184">
        <v>2E-3</v>
      </c>
      <c r="I145" s="185">
        <v>51300</v>
      </c>
      <c r="J145" s="185">
        <f>ROUND(I145*H145,2)</f>
        <v>102.6</v>
      </c>
      <c r="K145" s="182" t="s">
        <v>1</v>
      </c>
      <c r="L145" s="186"/>
      <c r="M145" s="187" t="s">
        <v>1</v>
      </c>
      <c r="N145" s="188" t="s">
        <v>45</v>
      </c>
      <c r="O145" s="160">
        <v>0</v>
      </c>
      <c r="P145" s="160">
        <f>O145*H145</f>
        <v>0</v>
      </c>
      <c r="Q145" s="160">
        <v>1</v>
      </c>
      <c r="R145" s="160">
        <f>Q145*H145</f>
        <v>2E-3</v>
      </c>
      <c r="S145" s="160">
        <v>0</v>
      </c>
      <c r="T145" s="160">
        <f>S145*H145</f>
        <v>0</v>
      </c>
      <c r="U145" s="161" t="s">
        <v>1</v>
      </c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62" t="s">
        <v>250</v>
      </c>
      <c r="AT145" s="162" t="s">
        <v>240</v>
      </c>
      <c r="AU145" s="162" t="s">
        <v>87</v>
      </c>
      <c r="AY145" s="17" t="s">
        <v>164</v>
      </c>
      <c r="BE145" s="163">
        <f>IF(N145="základní",J145,0)</f>
        <v>102.6</v>
      </c>
      <c r="BF145" s="163">
        <f>IF(N145="snížená",J145,0)</f>
        <v>0</v>
      </c>
      <c r="BG145" s="163">
        <f>IF(N145="zákl. přenesená",J145,0)</f>
        <v>0</v>
      </c>
      <c r="BH145" s="163">
        <f>IF(N145="sníž. přenesená",J145,0)</f>
        <v>0</v>
      </c>
      <c r="BI145" s="163">
        <f>IF(N145="nulová",J145,0)</f>
        <v>0</v>
      </c>
      <c r="BJ145" s="17" t="s">
        <v>87</v>
      </c>
      <c r="BK145" s="163">
        <f>ROUND(I145*H145,2)</f>
        <v>102.6</v>
      </c>
      <c r="BL145" s="17" t="s">
        <v>172</v>
      </c>
      <c r="BM145" s="162" t="s">
        <v>548</v>
      </c>
    </row>
    <row r="146" spans="1:65" s="2" customFormat="1">
      <c r="A146" s="31"/>
      <c r="B146" s="32"/>
      <c r="C146" s="31"/>
      <c r="D146" s="164" t="s">
        <v>174</v>
      </c>
      <c r="E146" s="31"/>
      <c r="F146" s="165" t="s">
        <v>375</v>
      </c>
      <c r="G146" s="31"/>
      <c r="H146" s="31"/>
      <c r="I146" s="31"/>
      <c r="J146" s="31"/>
      <c r="K146" s="31"/>
      <c r="L146" s="32"/>
      <c r="M146" s="166"/>
      <c r="N146" s="167"/>
      <c r="O146" s="57"/>
      <c r="P146" s="57"/>
      <c r="Q146" s="57"/>
      <c r="R146" s="57"/>
      <c r="S146" s="57"/>
      <c r="T146" s="57"/>
      <c r="U146" s="58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T146" s="17" t="s">
        <v>174</v>
      </c>
      <c r="AU146" s="17" t="s">
        <v>87</v>
      </c>
    </row>
    <row r="147" spans="1:65" s="13" customFormat="1">
      <c r="B147" s="173"/>
      <c r="D147" s="164" t="s">
        <v>243</v>
      </c>
      <c r="E147" s="174" t="s">
        <v>271</v>
      </c>
      <c r="F147" s="175" t="s">
        <v>549</v>
      </c>
      <c r="H147" s="176">
        <v>2E-3</v>
      </c>
      <c r="L147" s="173"/>
      <c r="M147" s="177"/>
      <c r="N147" s="178"/>
      <c r="O147" s="178"/>
      <c r="P147" s="178"/>
      <c r="Q147" s="178"/>
      <c r="R147" s="178"/>
      <c r="S147" s="178"/>
      <c r="T147" s="178"/>
      <c r="U147" s="179"/>
      <c r="AT147" s="174" t="s">
        <v>243</v>
      </c>
      <c r="AU147" s="174" t="s">
        <v>87</v>
      </c>
      <c r="AV147" s="13" t="s">
        <v>89</v>
      </c>
      <c r="AW147" s="13" t="s">
        <v>34</v>
      </c>
      <c r="AX147" s="13" t="s">
        <v>80</v>
      </c>
      <c r="AY147" s="174" t="s">
        <v>164</v>
      </c>
    </row>
    <row r="148" spans="1:65" s="13" customFormat="1">
      <c r="B148" s="173"/>
      <c r="D148" s="164" t="s">
        <v>243</v>
      </c>
      <c r="E148" s="174" t="s">
        <v>211</v>
      </c>
      <c r="F148" s="175" t="s">
        <v>373</v>
      </c>
      <c r="H148" s="176">
        <v>2E-3</v>
      </c>
      <c r="L148" s="173"/>
      <c r="M148" s="177"/>
      <c r="N148" s="178"/>
      <c r="O148" s="178"/>
      <c r="P148" s="178"/>
      <c r="Q148" s="178"/>
      <c r="R148" s="178"/>
      <c r="S148" s="178"/>
      <c r="T148" s="178"/>
      <c r="U148" s="179"/>
      <c r="AT148" s="174" t="s">
        <v>243</v>
      </c>
      <c r="AU148" s="174" t="s">
        <v>87</v>
      </c>
      <c r="AV148" s="13" t="s">
        <v>89</v>
      </c>
      <c r="AW148" s="13" t="s">
        <v>34</v>
      </c>
      <c r="AX148" s="13" t="s">
        <v>87</v>
      </c>
      <c r="AY148" s="174" t="s">
        <v>164</v>
      </c>
    </row>
    <row r="149" spans="1:65" s="2" customFormat="1" ht="16.5" customHeight="1">
      <c r="A149" s="31"/>
      <c r="B149" s="151"/>
      <c r="C149" s="180" t="s">
        <v>265</v>
      </c>
      <c r="D149" s="180" t="s">
        <v>240</v>
      </c>
      <c r="E149" s="181" t="s">
        <v>550</v>
      </c>
      <c r="F149" s="182" t="s">
        <v>551</v>
      </c>
      <c r="G149" s="183" t="s">
        <v>240</v>
      </c>
      <c r="H149" s="184">
        <v>1.21</v>
      </c>
      <c r="I149" s="185">
        <v>107</v>
      </c>
      <c r="J149" s="185">
        <f>ROUND(I149*H149,2)</f>
        <v>129.47</v>
      </c>
      <c r="K149" s="182" t="s">
        <v>1</v>
      </c>
      <c r="L149" s="186"/>
      <c r="M149" s="187" t="s">
        <v>1</v>
      </c>
      <c r="N149" s="188" t="s">
        <v>45</v>
      </c>
      <c r="O149" s="160">
        <v>0</v>
      </c>
      <c r="P149" s="160">
        <f>O149*H149</f>
        <v>0</v>
      </c>
      <c r="Q149" s="160">
        <v>1.0200000000000001E-3</v>
      </c>
      <c r="R149" s="160">
        <f>Q149*H149</f>
        <v>1.2342E-3</v>
      </c>
      <c r="S149" s="160">
        <v>0</v>
      </c>
      <c r="T149" s="160">
        <f>S149*H149</f>
        <v>0</v>
      </c>
      <c r="U149" s="161" t="s">
        <v>1</v>
      </c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62" t="s">
        <v>250</v>
      </c>
      <c r="AT149" s="162" t="s">
        <v>240</v>
      </c>
      <c r="AU149" s="162" t="s">
        <v>87</v>
      </c>
      <c r="AY149" s="17" t="s">
        <v>164</v>
      </c>
      <c r="BE149" s="163">
        <f>IF(N149="základní",J149,0)</f>
        <v>129.47</v>
      </c>
      <c r="BF149" s="163">
        <f>IF(N149="snížená",J149,0)</f>
        <v>0</v>
      </c>
      <c r="BG149" s="163">
        <f>IF(N149="zákl. přenesená",J149,0)</f>
        <v>0</v>
      </c>
      <c r="BH149" s="163">
        <f>IF(N149="sníž. přenesená",J149,0)</f>
        <v>0</v>
      </c>
      <c r="BI149" s="163">
        <f>IF(N149="nulová",J149,0)</f>
        <v>0</v>
      </c>
      <c r="BJ149" s="17" t="s">
        <v>87</v>
      </c>
      <c r="BK149" s="163">
        <f>ROUND(I149*H149,2)</f>
        <v>129.47</v>
      </c>
      <c r="BL149" s="17" t="s">
        <v>172</v>
      </c>
      <c r="BM149" s="162" t="s">
        <v>552</v>
      </c>
    </row>
    <row r="150" spans="1:65" s="2" customFormat="1">
      <c r="A150" s="31"/>
      <c r="B150" s="32"/>
      <c r="C150" s="31"/>
      <c r="D150" s="164" t="s">
        <v>174</v>
      </c>
      <c r="E150" s="31"/>
      <c r="F150" s="165" t="s">
        <v>551</v>
      </c>
      <c r="G150" s="31"/>
      <c r="H150" s="31"/>
      <c r="I150" s="31"/>
      <c r="J150" s="31"/>
      <c r="K150" s="31"/>
      <c r="L150" s="32"/>
      <c r="M150" s="166"/>
      <c r="N150" s="167"/>
      <c r="O150" s="57"/>
      <c r="P150" s="57"/>
      <c r="Q150" s="57"/>
      <c r="R150" s="57"/>
      <c r="S150" s="57"/>
      <c r="T150" s="57"/>
      <c r="U150" s="58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T150" s="17" t="s">
        <v>174</v>
      </c>
      <c r="AU150" s="17" t="s">
        <v>87</v>
      </c>
    </row>
    <row r="151" spans="1:65" s="13" customFormat="1">
      <c r="B151" s="173"/>
      <c r="D151" s="164" t="s">
        <v>243</v>
      </c>
      <c r="E151" s="174" t="s">
        <v>283</v>
      </c>
      <c r="F151" s="175" t="s">
        <v>553</v>
      </c>
      <c r="H151" s="176">
        <v>1.21</v>
      </c>
      <c r="L151" s="173"/>
      <c r="M151" s="177"/>
      <c r="N151" s="178"/>
      <c r="O151" s="178"/>
      <c r="P151" s="178"/>
      <c r="Q151" s="178"/>
      <c r="R151" s="178"/>
      <c r="S151" s="178"/>
      <c r="T151" s="178"/>
      <c r="U151" s="179"/>
      <c r="AT151" s="174" t="s">
        <v>243</v>
      </c>
      <c r="AU151" s="174" t="s">
        <v>87</v>
      </c>
      <c r="AV151" s="13" t="s">
        <v>89</v>
      </c>
      <c r="AW151" s="13" t="s">
        <v>34</v>
      </c>
      <c r="AX151" s="13" t="s">
        <v>80</v>
      </c>
      <c r="AY151" s="174" t="s">
        <v>164</v>
      </c>
    </row>
    <row r="152" spans="1:65" s="13" customFormat="1">
      <c r="B152" s="173"/>
      <c r="D152" s="164" t="s">
        <v>243</v>
      </c>
      <c r="E152" s="174" t="s">
        <v>217</v>
      </c>
      <c r="F152" s="175" t="s">
        <v>378</v>
      </c>
      <c r="H152" s="176">
        <v>1.21</v>
      </c>
      <c r="L152" s="173"/>
      <c r="M152" s="177"/>
      <c r="N152" s="178"/>
      <c r="O152" s="178"/>
      <c r="P152" s="178"/>
      <c r="Q152" s="178"/>
      <c r="R152" s="178"/>
      <c r="S152" s="178"/>
      <c r="T152" s="178"/>
      <c r="U152" s="179"/>
      <c r="AT152" s="174" t="s">
        <v>243</v>
      </c>
      <c r="AU152" s="174" t="s">
        <v>87</v>
      </c>
      <c r="AV152" s="13" t="s">
        <v>89</v>
      </c>
      <c r="AW152" s="13" t="s">
        <v>34</v>
      </c>
      <c r="AX152" s="13" t="s">
        <v>87</v>
      </c>
      <c r="AY152" s="174" t="s">
        <v>164</v>
      </c>
    </row>
    <row r="153" spans="1:65" s="12" customFormat="1" ht="25.9" customHeight="1">
      <c r="B153" s="139"/>
      <c r="D153" s="140" t="s">
        <v>79</v>
      </c>
      <c r="E153" s="141" t="s">
        <v>263</v>
      </c>
      <c r="F153" s="141" t="s">
        <v>264</v>
      </c>
      <c r="J153" s="142">
        <f>BK153</f>
        <v>1551.7099999999998</v>
      </c>
      <c r="L153" s="139"/>
      <c r="M153" s="143"/>
      <c r="N153" s="144"/>
      <c r="O153" s="144"/>
      <c r="P153" s="145">
        <f>SUM(P154:P185)</f>
        <v>0</v>
      </c>
      <c r="Q153" s="144"/>
      <c r="R153" s="145">
        <f>SUM(R154:R185)</f>
        <v>1.9670900000000003E-3</v>
      </c>
      <c r="S153" s="144"/>
      <c r="T153" s="145">
        <f>SUM(T154:T185)</f>
        <v>0</v>
      </c>
      <c r="U153" s="146"/>
      <c r="AR153" s="140" t="s">
        <v>172</v>
      </c>
      <c r="AT153" s="147" t="s">
        <v>79</v>
      </c>
      <c r="AU153" s="147" t="s">
        <v>80</v>
      </c>
      <c r="AY153" s="140" t="s">
        <v>164</v>
      </c>
      <c r="BK153" s="148">
        <f>SUM(BK154:BK185)</f>
        <v>1551.7099999999998</v>
      </c>
    </row>
    <row r="154" spans="1:65" s="2" customFormat="1" ht="24.2" customHeight="1">
      <c r="A154" s="31"/>
      <c r="B154" s="151"/>
      <c r="C154" s="152" t="s">
        <v>286</v>
      </c>
      <c r="D154" s="152" t="s">
        <v>168</v>
      </c>
      <c r="E154" s="153" t="s">
        <v>266</v>
      </c>
      <c r="F154" s="154" t="s">
        <v>267</v>
      </c>
      <c r="G154" s="155" t="s">
        <v>268</v>
      </c>
      <c r="H154" s="156">
        <v>1.8109999999999999</v>
      </c>
      <c r="I154" s="157">
        <v>75.099999999999994</v>
      </c>
      <c r="J154" s="157">
        <f>ROUND(I154*H154,2)</f>
        <v>136.01</v>
      </c>
      <c r="K154" s="154" t="s">
        <v>1</v>
      </c>
      <c r="L154" s="32"/>
      <c r="M154" s="158" t="s">
        <v>1</v>
      </c>
      <c r="N154" s="159" t="s">
        <v>45</v>
      </c>
      <c r="O154" s="160">
        <v>0</v>
      </c>
      <c r="P154" s="160">
        <f>O154*H154</f>
        <v>0</v>
      </c>
      <c r="Q154" s="160">
        <v>6.9999999999999994E-5</v>
      </c>
      <c r="R154" s="160">
        <f>Q154*H154</f>
        <v>1.2676999999999998E-4</v>
      </c>
      <c r="S154" s="160">
        <v>0</v>
      </c>
      <c r="T154" s="160">
        <f>S154*H154</f>
        <v>0</v>
      </c>
      <c r="U154" s="161" t="s">
        <v>1</v>
      </c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62" t="s">
        <v>172</v>
      </c>
      <c r="AT154" s="162" t="s">
        <v>168</v>
      </c>
      <c r="AU154" s="162" t="s">
        <v>87</v>
      </c>
      <c r="AY154" s="17" t="s">
        <v>164</v>
      </c>
      <c r="BE154" s="163">
        <f>IF(N154="základní",J154,0)</f>
        <v>136.01</v>
      </c>
      <c r="BF154" s="163">
        <f>IF(N154="snížená",J154,0)</f>
        <v>0</v>
      </c>
      <c r="BG154" s="163">
        <f>IF(N154="zákl. přenesená",J154,0)</f>
        <v>0</v>
      </c>
      <c r="BH154" s="163">
        <f>IF(N154="sníž. přenesená",J154,0)</f>
        <v>0</v>
      </c>
      <c r="BI154" s="163">
        <f>IF(N154="nulová",J154,0)</f>
        <v>0</v>
      </c>
      <c r="BJ154" s="17" t="s">
        <v>87</v>
      </c>
      <c r="BK154" s="163">
        <f>ROUND(I154*H154,2)</f>
        <v>136.01</v>
      </c>
      <c r="BL154" s="17" t="s">
        <v>172</v>
      </c>
      <c r="BM154" s="162" t="s">
        <v>554</v>
      </c>
    </row>
    <row r="155" spans="1:65" s="2" customFormat="1" ht="19.5">
      <c r="A155" s="31"/>
      <c r="B155" s="32"/>
      <c r="C155" s="31"/>
      <c r="D155" s="164" t="s">
        <v>174</v>
      </c>
      <c r="E155" s="31"/>
      <c r="F155" s="165" t="s">
        <v>270</v>
      </c>
      <c r="G155" s="31"/>
      <c r="H155" s="31"/>
      <c r="I155" s="31"/>
      <c r="J155" s="31"/>
      <c r="K155" s="31"/>
      <c r="L155" s="32"/>
      <c r="M155" s="166"/>
      <c r="N155" s="167"/>
      <c r="O155" s="57"/>
      <c r="P155" s="57"/>
      <c r="Q155" s="57"/>
      <c r="R155" s="57"/>
      <c r="S155" s="57"/>
      <c r="T155" s="57"/>
      <c r="U155" s="58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T155" s="17" t="s">
        <v>174</v>
      </c>
      <c r="AU155" s="17" t="s">
        <v>87</v>
      </c>
    </row>
    <row r="156" spans="1:65" s="2" customFormat="1" ht="16.5" customHeight="1">
      <c r="A156" s="31"/>
      <c r="B156" s="151"/>
      <c r="C156" s="152" t="s">
        <v>250</v>
      </c>
      <c r="D156" s="152" t="s">
        <v>168</v>
      </c>
      <c r="E156" s="153" t="s">
        <v>279</v>
      </c>
      <c r="F156" s="154" t="s">
        <v>280</v>
      </c>
      <c r="G156" s="155" t="s">
        <v>268</v>
      </c>
      <c r="H156" s="156">
        <v>1.8109999999999999</v>
      </c>
      <c r="I156" s="157">
        <v>5.43</v>
      </c>
      <c r="J156" s="157">
        <f>ROUND(I156*H156,2)</f>
        <v>9.83</v>
      </c>
      <c r="K156" s="154" t="s">
        <v>1</v>
      </c>
      <c r="L156" s="32"/>
      <c r="M156" s="158" t="s">
        <v>1</v>
      </c>
      <c r="N156" s="159" t="s">
        <v>45</v>
      </c>
      <c r="O156" s="160">
        <v>0</v>
      </c>
      <c r="P156" s="160">
        <f>O156*H156</f>
        <v>0</v>
      </c>
      <c r="Q156" s="160">
        <v>0</v>
      </c>
      <c r="R156" s="160">
        <f>Q156*H156</f>
        <v>0</v>
      </c>
      <c r="S156" s="160">
        <v>0</v>
      </c>
      <c r="T156" s="160">
        <f>S156*H156</f>
        <v>0</v>
      </c>
      <c r="U156" s="161" t="s">
        <v>1</v>
      </c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62" t="s">
        <v>172</v>
      </c>
      <c r="AT156" s="162" t="s">
        <v>168</v>
      </c>
      <c r="AU156" s="162" t="s">
        <v>87</v>
      </c>
      <c r="AY156" s="17" t="s">
        <v>164</v>
      </c>
      <c r="BE156" s="163">
        <f>IF(N156="základní",J156,0)</f>
        <v>9.83</v>
      </c>
      <c r="BF156" s="163">
        <f>IF(N156="snížená",J156,0)</f>
        <v>0</v>
      </c>
      <c r="BG156" s="163">
        <f>IF(N156="zákl. přenesená",J156,0)</f>
        <v>0</v>
      </c>
      <c r="BH156" s="163">
        <f>IF(N156="sníž. přenesená",J156,0)</f>
        <v>0</v>
      </c>
      <c r="BI156" s="163">
        <f>IF(N156="nulová",J156,0)</f>
        <v>0</v>
      </c>
      <c r="BJ156" s="17" t="s">
        <v>87</v>
      </c>
      <c r="BK156" s="163">
        <f>ROUND(I156*H156,2)</f>
        <v>9.83</v>
      </c>
      <c r="BL156" s="17" t="s">
        <v>172</v>
      </c>
      <c r="BM156" s="162" t="s">
        <v>555</v>
      </c>
    </row>
    <row r="157" spans="1:65" s="2" customFormat="1" ht="19.5">
      <c r="A157" s="31"/>
      <c r="B157" s="32"/>
      <c r="C157" s="31"/>
      <c r="D157" s="164" t="s">
        <v>174</v>
      </c>
      <c r="E157" s="31"/>
      <c r="F157" s="165" t="s">
        <v>282</v>
      </c>
      <c r="G157" s="31"/>
      <c r="H157" s="31"/>
      <c r="I157" s="31"/>
      <c r="J157" s="31"/>
      <c r="K157" s="31"/>
      <c r="L157" s="32"/>
      <c r="M157" s="166"/>
      <c r="N157" s="167"/>
      <c r="O157" s="57"/>
      <c r="P157" s="57"/>
      <c r="Q157" s="57"/>
      <c r="R157" s="57"/>
      <c r="S157" s="57"/>
      <c r="T157" s="57"/>
      <c r="U157" s="58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T157" s="17" t="s">
        <v>174</v>
      </c>
      <c r="AU157" s="17" t="s">
        <v>87</v>
      </c>
    </row>
    <row r="158" spans="1:65" s="13" customFormat="1">
      <c r="B158" s="173"/>
      <c r="D158" s="164" t="s">
        <v>243</v>
      </c>
      <c r="E158" s="174" t="s">
        <v>383</v>
      </c>
      <c r="F158" s="175" t="s">
        <v>556</v>
      </c>
      <c r="H158" s="176">
        <v>1.8109999999999999</v>
      </c>
      <c r="L158" s="173"/>
      <c r="M158" s="177"/>
      <c r="N158" s="178"/>
      <c r="O158" s="178"/>
      <c r="P158" s="178"/>
      <c r="Q158" s="178"/>
      <c r="R158" s="178"/>
      <c r="S158" s="178"/>
      <c r="T158" s="178"/>
      <c r="U158" s="179"/>
      <c r="AT158" s="174" t="s">
        <v>243</v>
      </c>
      <c r="AU158" s="174" t="s">
        <v>87</v>
      </c>
      <c r="AV158" s="13" t="s">
        <v>89</v>
      </c>
      <c r="AW158" s="13" t="s">
        <v>34</v>
      </c>
      <c r="AX158" s="13" t="s">
        <v>80</v>
      </c>
      <c r="AY158" s="174" t="s">
        <v>164</v>
      </c>
    </row>
    <row r="159" spans="1:65" s="13" customFormat="1">
      <c r="B159" s="173"/>
      <c r="D159" s="164" t="s">
        <v>243</v>
      </c>
      <c r="E159" s="174" t="s">
        <v>337</v>
      </c>
      <c r="F159" s="175" t="s">
        <v>557</v>
      </c>
      <c r="H159" s="176">
        <v>1.8109999999999999</v>
      </c>
      <c r="L159" s="173"/>
      <c r="M159" s="177"/>
      <c r="N159" s="178"/>
      <c r="O159" s="178"/>
      <c r="P159" s="178"/>
      <c r="Q159" s="178"/>
      <c r="R159" s="178"/>
      <c r="S159" s="178"/>
      <c r="T159" s="178"/>
      <c r="U159" s="179"/>
      <c r="AT159" s="174" t="s">
        <v>243</v>
      </c>
      <c r="AU159" s="174" t="s">
        <v>87</v>
      </c>
      <c r="AV159" s="13" t="s">
        <v>89</v>
      </c>
      <c r="AW159" s="13" t="s">
        <v>34</v>
      </c>
      <c r="AX159" s="13" t="s">
        <v>87</v>
      </c>
      <c r="AY159" s="174" t="s">
        <v>164</v>
      </c>
    </row>
    <row r="160" spans="1:65" s="2" customFormat="1" ht="24.2" customHeight="1">
      <c r="A160" s="31"/>
      <c r="B160" s="151"/>
      <c r="C160" s="152" t="s">
        <v>301</v>
      </c>
      <c r="D160" s="152" t="s">
        <v>168</v>
      </c>
      <c r="E160" s="153" t="s">
        <v>287</v>
      </c>
      <c r="F160" s="154" t="s">
        <v>288</v>
      </c>
      <c r="G160" s="155" t="s">
        <v>268</v>
      </c>
      <c r="H160" s="156">
        <v>1.8109999999999999</v>
      </c>
      <c r="I160" s="157">
        <v>115</v>
      </c>
      <c r="J160" s="157">
        <f>ROUND(I160*H160,2)</f>
        <v>208.27</v>
      </c>
      <c r="K160" s="154" t="s">
        <v>1</v>
      </c>
      <c r="L160" s="32"/>
      <c r="M160" s="158" t="s">
        <v>1</v>
      </c>
      <c r="N160" s="159" t="s">
        <v>45</v>
      </c>
      <c r="O160" s="160">
        <v>0</v>
      </c>
      <c r="P160" s="160">
        <f>O160*H160</f>
        <v>0</v>
      </c>
      <c r="Q160" s="160">
        <v>0</v>
      </c>
      <c r="R160" s="160">
        <f>Q160*H160</f>
        <v>0</v>
      </c>
      <c r="S160" s="160">
        <v>0</v>
      </c>
      <c r="T160" s="160">
        <f>S160*H160</f>
        <v>0</v>
      </c>
      <c r="U160" s="161" t="s">
        <v>1</v>
      </c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62" t="s">
        <v>172</v>
      </c>
      <c r="AT160" s="162" t="s">
        <v>168</v>
      </c>
      <c r="AU160" s="162" t="s">
        <v>87</v>
      </c>
      <c r="AY160" s="17" t="s">
        <v>164</v>
      </c>
      <c r="BE160" s="163">
        <f>IF(N160="základní",J160,0)</f>
        <v>208.27</v>
      </c>
      <c r="BF160" s="163">
        <f>IF(N160="snížená",J160,0)</f>
        <v>0</v>
      </c>
      <c r="BG160" s="163">
        <f>IF(N160="zákl. přenesená",J160,0)</f>
        <v>0</v>
      </c>
      <c r="BH160" s="163">
        <f>IF(N160="sníž. přenesená",J160,0)</f>
        <v>0</v>
      </c>
      <c r="BI160" s="163">
        <f>IF(N160="nulová",J160,0)</f>
        <v>0</v>
      </c>
      <c r="BJ160" s="17" t="s">
        <v>87</v>
      </c>
      <c r="BK160" s="163">
        <f>ROUND(I160*H160,2)</f>
        <v>208.27</v>
      </c>
      <c r="BL160" s="17" t="s">
        <v>172</v>
      </c>
      <c r="BM160" s="162" t="s">
        <v>558</v>
      </c>
    </row>
    <row r="161" spans="1:65" s="2" customFormat="1" ht="19.5">
      <c r="A161" s="31"/>
      <c r="B161" s="32"/>
      <c r="C161" s="31"/>
      <c r="D161" s="164" t="s">
        <v>174</v>
      </c>
      <c r="E161" s="31"/>
      <c r="F161" s="165" t="s">
        <v>290</v>
      </c>
      <c r="G161" s="31"/>
      <c r="H161" s="31"/>
      <c r="I161" s="31"/>
      <c r="J161" s="31"/>
      <c r="K161" s="31"/>
      <c r="L161" s="32"/>
      <c r="M161" s="166"/>
      <c r="N161" s="167"/>
      <c r="O161" s="57"/>
      <c r="P161" s="57"/>
      <c r="Q161" s="57"/>
      <c r="R161" s="57"/>
      <c r="S161" s="57"/>
      <c r="T161" s="57"/>
      <c r="U161" s="58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T161" s="17" t="s">
        <v>174</v>
      </c>
      <c r="AU161" s="17" t="s">
        <v>87</v>
      </c>
    </row>
    <row r="162" spans="1:65" s="13" customFormat="1">
      <c r="B162" s="173"/>
      <c r="D162" s="164" t="s">
        <v>243</v>
      </c>
      <c r="E162" s="174" t="s">
        <v>311</v>
      </c>
      <c r="F162" s="175" t="s">
        <v>556</v>
      </c>
      <c r="H162" s="176">
        <v>1.8109999999999999</v>
      </c>
      <c r="L162" s="173"/>
      <c r="M162" s="177"/>
      <c r="N162" s="178"/>
      <c r="O162" s="178"/>
      <c r="P162" s="178"/>
      <c r="Q162" s="178"/>
      <c r="R162" s="178"/>
      <c r="S162" s="178"/>
      <c r="T162" s="178"/>
      <c r="U162" s="179"/>
      <c r="AT162" s="174" t="s">
        <v>243</v>
      </c>
      <c r="AU162" s="174" t="s">
        <v>87</v>
      </c>
      <c r="AV162" s="13" t="s">
        <v>89</v>
      </c>
      <c r="AW162" s="13" t="s">
        <v>34</v>
      </c>
      <c r="AX162" s="13" t="s">
        <v>80</v>
      </c>
      <c r="AY162" s="174" t="s">
        <v>164</v>
      </c>
    </row>
    <row r="163" spans="1:65" s="13" customFormat="1">
      <c r="B163" s="173"/>
      <c r="D163" s="164" t="s">
        <v>243</v>
      </c>
      <c r="E163" s="174" t="s">
        <v>229</v>
      </c>
      <c r="F163" s="175" t="s">
        <v>559</v>
      </c>
      <c r="H163" s="176">
        <v>1.8109999999999999</v>
      </c>
      <c r="L163" s="173"/>
      <c r="M163" s="177"/>
      <c r="N163" s="178"/>
      <c r="O163" s="178"/>
      <c r="P163" s="178"/>
      <c r="Q163" s="178"/>
      <c r="R163" s="178"/>
      <c r="S163" s="178"/>
      <c r="T163" s="178"/>
      <c r="U163" s="179"/>
      <c r="AT163" s="174" t="s">
        <v>243</v>
      </c>
      <c r="AU163" s="174" t="s">
        <v>87</v>
      </c>
      <c r="AV163" s="13" t="s">
        <v>89</v>
      </c>
      <c r="AW163" s="13" t="s">
        <v>34</v>
      </c>
      <c r="AX163" s="13" t="s">
        <v>87</v>
      </c>
      <c r="AY163" s="174" t="s">
        <v>164</v>
      </c>
    </row>
    <row r="164" spans="1:65" s="2" customFormat="1" ht="24.2" customHeight="1">
      <c r="A164" s="31"/>
      <c r="B164" s="151"/>
      <c r="C164" s="152" t="s">
        <v>306</v>
      </c>
      <c r="D164" s="152" t="s">
        <v>168</v>
      </c>
      <c r="E164" s="153" t="s">
        <v>294</v>
      </c>
      <c r="F164" s="154" t="s">
        <v>295</v>
      </c>
      <c r="G164" s="155" t="s">
        <v>268</v>
      </c>
      <c r="H164" s="156">
        <v>1.8109999999999999</v>
      </c>
      <c r="I164" s="157">
        <v>106</v>
      </c>
      <c r="J164" s="157">
        <f>ROUND(I164*H164,2)</f>
        <v>191.97</v>
      </c>
      <c r="K164" s="154" t="s">
        <v>1</v>
      </c>
      <c r="L164" s="32"/>
      <c r="M164" s="158" t="s">
        <v>1</v>
      </c>
      <c r="N164" s="159" t="s">
        <v>45</v>
      </c>
      <c r="O164" s="160">
        <v>0</v>
      </c>
      <c r="P164" s="160">
        <f>O164*H164</f>
        <v>0</v>
      </c>
      <c r="Q164" s="160">
        <v>0</v>
      </c>
      <c r="R164" s="160">
        <f>Q164*H164</f>
        <v>0</v>
      </c>
      <c r="S164" s="160">
        <v>0</v>
      </c>
      <c r="T164" s="160">
        <f>S164*H164</f>
        <v>0</v>
      </c>
      <c r="U164" s="161" t="s">
        <v>1</v>
      </c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62" t="s">
        <v>172</v>
      </c>
      <c r="AT164" s="162" t="s">
        <v>168</v>
      </c>
      <c r="AU164" s="162" t="s">
        <v>87</v>
      </c>
      <c r="AY164" s="17" t="s">
        <v>164</v>
      </c>
      <c r="BE164" s="163">
        <f>IF(N164="základní",J164,0)</f>
        <v>191.97</v>
      </c>
      <c r="BF164" s="163">
        <f>IF(N164="snížená",J164,0)</f>
        <v>0</v>
      </c>
      <c r="BG164" s="163">
        <f>IF(N164="zákl. přenesená",J164,0)</f>
        <v>0</v>
      </c>
      <c r="BH164" s="163">
        <f>IF(N164="sníž. přenesená",J164,0)</f>
        <v>0</v>
      </c>
      <c r="BI164" s="163">
        <f>IF(N164="nulová",J164,0)</f>
        <v>0</v>
      </c>
      <c r="BJ164" s="17" t="s">
        <v>87</v>
      </c>
      <c r="BK164" s="163">
        <f>ROUND(I164*H164,2)</f>
        <v>191.97</v>
      </c>
      <c r="BL164" s="17" t="s">
        <v>172</v>
      </c>
      <c r="BM164" s="162" t="s">
        <v>560</v>
      </c>
    </row>
    <row r="165" spans="1:65" s="2" customFormat="1" ht="19.5">
      <c r="A165" s="31"/>
      <c r="B165" s="32"/>
      <c r="C165" s="31"/>
      <c r="D165" s="164" t="s">
        <v>174</v>
      </c>
      <c r="E165" s="31"/>
      <c r="F165" s="165" t="s">
        <v>297</v>
      </c>
      <c r="G165" s="31"/>
      <c r="H165" s="31"/>
      <c r="I165" s="31"/>
      <c r="J165" s="31"/>
      <c r="K165" s="31"/>
      <c r="L165" s="32"/>
      <c r="M165" s="166"/>
      <c r="N165" s="167"/>
      <c r="O165" s="57"/>
      <c r="P165" s="57"/>
      <c r="Q165" s="57"/>
      <c r="R165" s="57"/>
      <c r="S165" s="57"/>
      <c r="T165" s="57"/>
      <c r="U165" s="58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T165" s="17" t="s">
        <v>174</v>
      </c>
      <c r="AU165" s="17" t="s">
        <v>87</v>
      </c>
    </row>
    <row r="166" spans="1:65" s="13" customFormat="1">
      <c r="B166" s="173"/>
      <c r="D166" s="164" t="s">
        <v>243</v>
      </c>
      <c r="E166" s="174" t="s">
        <v>319</v>
      </c>
      <c r="F166" s="175" t="s">
        <v>556</v>
      </c>
      <c r="H166" s="176">
        <v>1.8109999999999999</v>
      </c>
      <c r="L166" s="173"/>
      <c r="M166" s="177"/>
      <c r="N166" s="178"/>
      <c r="O166" s="178"/>
      <c r="P166" s="178"/>
      <c r="Q166" s="178"/>
      <c r="R166" s="178"/>
      <c r="S166" s="178"/>
      <c r="T166" s="178"/>
      <c r="U166" s="179"/>
      <c r="AT166" s="174" t="s">
        <v>243</v>
      </c>
      <c r="AU166" s="174" t="s">
        <v>87</v>
      </c>
      <c r="AV166" s="13" t="s">
        <v>89</v>
      </c>
      <c r="AW166" s="13" t="s">
        <v>34</v>
      </c>
      <c r="AX166" s="13" t="s">
        <v>80</v>
      </c>
      <c r="AY166" s="174" t="s">
        <v>164</v>
      </c>
    </row>
    <row r="167" spans="1:65" s="13" customFormat="1">
      <c r="B167" s="173"/>
      <c r="D167" s="164" t="s">
        <v>243</v>
      </c>
      <c r="E167" s="174" t="s">
        <v>321</v>
      </c>
      <c r="F167" s="175" t="s">
        <v>322</v>
      </c>
      <c r="H167" s="176">
        <v>1.8109999999999999</v>
      </c>
      <c r="L167" s="173"/>
      <c r="M167" s="177"/>
      <c r="N167" s="178"/>
      <c r="O167" s="178"/>
      <c r="P167" s="178"/>
      <c r="Q167" s="178"/>
      <c r="R167" s="178"/>
      <c r="S167" s="178"/>
      <c r="T167" s="178"/>
      <c r="U167" s="179"/>
      <c r="AT167" s="174" t="s">
        <v>243</v>
      </c>
      <c r="AU167" s="174" t="s">
        <v>87</v>
      </c>
      <c r="AV167" s="13" t="s">
        <v>89</v>
      </c>
      <c r="AW167" s="13" t="s">
        <v>34</v>
      </c>
      <c r="AX167" s="13" t="s">
        <v>87</v>
      </c>
      <c r="AY167" s="174" t="s">
        <v>164</v>
      </c>
    </row>
    <row r="168" spans="1:65" s="2" customFormat="1" ht="24.2" customHeight="1">
      <c r="A168" s="31"/>
      <c r="B168" s="151"/>
      <c r="C168" s="180" t="s">
        <v>315</v>
      </c>
      <c r="D168" s="180" t="s">
        <v>240</v>
      </c>
      <c r="E168" s="181" t="s">
        <v>302</v>
      </c>
      <c r="F168" s="182" t="s">
        <v>303</v>
      </c>
      <c r="G168" s="183" t="s">
        <v>304</v>
      </c>
      <c r="H168" s="184">
        <v>0.54100000000000004</v>
      </c>
      <c r="I168" s="185">
        <v>534</v>
      </c>
      <c r="J168" s="185">
        <f>ROUND(I168*H168,2)</f>
        <v>288.89</v>
      </c>
      <c r="K168" s="182" t="s">
        <v>1</v>
      </c>
      <c r="L168" s="186"/>
      <c r="M168" s="187" t="s">
        <v>1</v>
      </c>
      <c r="N168" s="188" t="s">
        <v>45</v>
      </c>
      <c r="O168" s="160">
        <v>0</v>
      </c>
      <c r="P168" s="160">
        <f>O168*H168</f>
        <v>0</v>
      </c>
      <c r="Q168" s="160">
        <v>1E-3</v>
      </c>
      <c r="R168" s="160">
        <f>Q168*H168</f>
        <v>5.4100000000000003E-4</v>
      </c>
      <c r="S168" s="160">
        <v>0</v>
      </c>
      <c r="T168" s="160">
        <f>S168*H168</f>
        <v>0</v>
      </c>
      <c r="U168" s="161" t="s">
        <v>1</v>
      </c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62" t="s">
        <v>250</v>
      </c>
      <c r="AT168" s="162" t="s">
        <v>240</v>
      </c>
      <c r="AU168" s="162" t="s">
        <v>87</v>
      </c>
      <c r="AY168" s="17" t="s">
        <v>164</v>
      </c>
      <c r="BE168" s="163">
        <f>IF(N168="základní",J168,0)</f>
        <v>288.89</v>
      </c>
      <c r="BF168" s="163">
        <f>IF(N168="snížená",J168,0)</f>
        <v>0</v>
      </c>
      <c r="BG168" s="163">
        <f>IF(N168="zákl. přenesená",J168,0)</f>
        <v>0</v>
      </c>
      <c r="BH168" s="163">
        <f>IF(N168="sníž. přenesená",J168,0)</f>
        <v>0</v>
      </c>
      <c r="BI168" s="163">
        <f>IF(N168="nulová",J168,0)</f>
        <v>0</v>
      </c>
      <c r="BJ168" s="17" t="s">
        <v>87</v>
      </c>
      <c r="BK168" s="163">
        <f>ROUND(I168*H168,2)</f>
        <v>288.89</v>
      </c>
      <c r="BL168" s="17" t="s">
        <v>172</v>
      </c>
      <c r="BM168" s="162" t="s">
        <v>561</v>
      </c>
    </row>
    <row r="169" spans="1:65" s="2" customFormat="1">
      <c r="A169" s="31"/>
      <c r="B169" s="32"/>
      <c r="C169" s="31"/>
      <c r="D169" s="164" t="s">
        <v>174</v>
      </c>
      <c r="E169" s="31"/>
      <c r="F169" s="165" t="s">
        <v>303</v>
      </c>
      <c r="G169" s="31"/>
      <c r="H169" s="31"/>
      <c r="I169" s="31"/>
      <c r="J169" s="31"/>
      <c r="K169" s="31"/>
      <c r="L169" s="32"/>
      <c r="M169" s="166"/>
      <c r="N169" s="167"/>
      <c r="O169" s="57"/>
      <c r="P169" s="57"/>
      <c r="Q169" s="57"/>
      <c r="R169" s="57"/>
      <c r="S169" s="57"/>
      <c r="T169" s="57"/>
      <c r="U169" s="58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T169" s="17" t="s">
        <v>174</v>
      </c>
      <c r="AU169" s="17" t="s">
        <v>87</v>
      </c>
    </row>
    <row r="170" spans="1:65" s="2" customFormat="1" ht="24.2" customHeight="1">
      <c r="A170" s="31"/>
      <c r="B170" s="151"/>
      <c r="C170" s="152" t="s">
        <v>323</v>
      </c>
      <c r="D170" s="152" t="s">
        <v>168</v>
      </c>
      <c r="E170" s="153" t="s">
        <v>307</v>
      </c>
      <c r="F170" s="154" t="s">
        <v>308</v>
      </c>
      <c r="G170" s="155" t="s">
        <v>268</v>
      </c>
      <c r="H170" s="156">
        <v>1.8109999999999999</v>
      </c>
      <c r="I170" s="157">
        <v>96.1</v>
      </c>
      <c r="J170" s="157">
        <f>ROUND(I170*H170,2)</f>
        <v>174.04</v>
      </c>
      <c r="K170" s="154" t="s">
        <v>1</v>
      </c>
      <c r="L170" s="32"/>
      <c r="M170" s="158" t="s">
        <v>1</v>
      </c>
      <c r="N170" s="159" t="s">
        <v>45</v>
      </c>
      <c r="O170" s="160">
        <v>0</v>
      </c>
      <c r="P170" s="160">
        <f>O170*H170</f>
        <v>0</v>
      </c>
      <c r="Q170" s="160">
        <v>0</v>
      </c>
      <c r="R170" s="160">
        <f>Q170*H170</f>
        <v>0</v>
      </c>
      <c r="S170" s="160">
        <v>0</v>
      </c>
      <c r="T170" s="160">
        <f>S170*H170</f>
        <v>0</v>
      </c>
      <c r="U170" s="161" t="s">
        <v>1</v>
      </c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62" t="s">
        <v>172</v>
      </c>
      <c r="AT170" s="162" t="s">
        <v>168</v>
      </c>
      <c r="AU170" s="162" t="s">
        <v>87</v>
      </c>
      <c r="AY170" s="17" t="s">
        <v>164</v>
      </c>
      <c r="BE170" s="163">
        <f>IF(N170="základní",J170,0)</f>
        <v>174.04</v>
      </c>
      <c r="BF170" s="163">
        <f>IF(N170="snížená",J170,0)</f>
        <v>0</v>
      </c>
      <c r="BG170" s="163">
        <f>IF(N170="zákl. přenesená",J170,0)</f>
        <v>0</v>
      </c>
      <c r="BH170" s="163">
        <f>IF(N170="sníž. přenesená",J170,0)</f>
        <v>0</v>
      </c>
      <c r="BI170" s="163">
        <f>IF(N170="nulová",J170,0)</f>
        <v>0</v>
      </c>
      <c r="BJ170" s="17" t="s">
        <v>87</v>
      </c>
      <c r="BK170" s="163">
        <f>ROUND(I170*H170,2)</f>
        <v>174.04</v>
      </c>
      <c r="BL170" s="17" t="s">
        <v>172</v>
      </c>
      <c r="BM170" s="162" t="s">
        <v>562</v>
      </c>
    </row>
    <row r="171" spans="1:65" s="2" customFormat="1" ht="19.5">
      <c r="A171" s="31"/>
      <c r="B171" s="32"/>
      <c r="C171" s="31"/>
      <c r="D171" s="164" t="s">
        <v>174</v>
      </c>
      <c r="E171" s="31"/>
      <c r="F171" s="165" t="s">
        <v>310</v>
      </c>
      <c r="G171" s="31"/>
      <c r="H171" s="31"/>
      <c r="I171" s="31"/>
      <c r="J171" s="31"/>
      <c r="K171" s="31"/>
      <c r="L171" s="32"/>
      <c r="M171" s="166"/>
      <c r="N171" s="167"/>
      <c r="O171" s="57"/>
      <c r="P171" s="57"/>
      <c r="Q171" s="57"/>
      <c r="R171" s="57"/>
      <c r="S171" s="57"/>
      <c r="T171" s="57"/>
      <c r="U171" s="58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T171" s="17" t="s">
        <v>174</v>
      </c>
      <c r="AU171" s="17" t="s">
        <v>87</v>
      </c>
    </row>
    <row r="172" spans="1:65" s="13" customFormat="1">
      <c r="B172" s="173"/>
      <c r="D172" s="164" t="s">
        <v>243</v>
      </c>
      <c r="E172" s="174" t="s">
        <v>334</v>
      </c>
      <c r="F172" s="175" t="s">
        <v>556</v>
      </c>
      <c r="H172" s="176">
        <v>1.8109999999999999</v>
      </c>
      <c r="L172" s="173"/>
      <c r="M172" s="177"/>
      <c r="N172" s="178"/>
      <c r="O172" s="178"/>
      <c r="P172" s="178"/>
      <c r="Q172" s="178"/>
      <c r="R172" s="178"/>
      <c r="S172" s="178"/>
      <c r="T172" s="178"/>
      <c r="U172" s="179"/>
      <c r="AT172" s="174" t="s">
        <v>243</v>
      </c>
      <c r="AU172" s="174" t="s">
        <v>87</v>
      </c>
      <c r="AV172" s="13" t="s">
        <v>89</v>
      </c>
      <c r="AW172" s="13" t="s">
        <v>34</v>
      </c>
      <c r="AX172" s="13" t="s">
        <v>80</v>
      </c>
      <c r="AY172" s="174" t="s">
        <v>164</v>
      </c>
    </row>
    <row r="173" spans="1:65" s="13" customFormat="1">
      <c r="B173" s="173"/>
      <c r="D173" s="164" t="s">
        <v>243</v>
      </c>
      <c r="E173" s="174" t="s">
        <v>335</v>
      </c>
      <c r="F173" s="175" t="s">
        <v>336</v>
      </c>
      <c r="H173" s="176">
        <v>1.8109999999999999</v>
      </c>
      <c r="L173" s="173"/>
      <c r="M173" s="177"/>
      <c r="N173" s="178"/>
      <c r="O173" s="178"/>
      <c r="P173" s="178"/>
      <c r="Q173" s="178"/>
      <c r="R173" s="178"/>
      <c r="S173" s="178"/>
      <c r="T173" s="178"/>
      <c r="U173" s="179"/>
      <c r="AT173" s="174" t="s">
        <v>243</v>
      </c>
      <c r="AU173" s="174" t="s">
        <v>87</v>
      </c>
      <c r="AV173" s="13" t="s">
        <v>89</v>
      </c>
      <c r="AW173" s="13" t="s">
        <v>34</v>
      </c>
      <c r="AX173" s="13" t="s">
        <v>87</v>
      </c>
      <c r="AY173" s="174" t="s">
        <v>164</v>
      </c>
    </row>
    <row r="174" spans="1:65" s="2" customFormat="1" ht="24.2" customHeight="1">
      <c r="A174" s="31"/>
      <c r="B174" s="151"/>
      <c r="C174" s="180" t="s">
        <v>331</v>
      </c>
      <c r="D174" s="180" t="s">
        <v>240</v>
      </c>
      <c r="E174" s="181" t="s">
        <v>316</v>
      </c>
      <c r="F174" s="182" t="s">
        <v>317</v>
      </c>
      <c r="G174" s="183" t="s">
        <v>304</v>
      </c>
      <c r="H174" s="184">
        <v>0.54100000000000004</v>
      </c>
      <c r="I174" s="185">
        <v>289</v>
      </c>
      <c r="J174" s="185">
        <f>ROUND(I174*H174,2)</f>
        <v>156.35</v>
      </c>
      <c r="K174" s="182" t="s">
        <v>1</v>
      </c>
      <c r="L174" s="186"/>
      <c r="M174" s="187" t="s">
        <v>1</v>
      </c>
      <c r="N174" s="188" t="s">
        <v>45</v>
      </c>
      <c r="O174" s="160">
        <v>0</v>
      </c>
      <c r="P174" s="160">
        <f>O174*H174</f>
        <v>0</v>
      </c>
      <c r="Q174" s="160">
        <v>1E-3</v>
      </c>
      <c r="R174" s="160">
        <f>Q174*H174</f>
        <v>5.4100000000000003E-4</v>
      </c>
      <c r="S174" s="160">
        <v>0</v>
      </c>
      <c r="T174" s="160">
        <f>S174*H174</f>
        <v>0</v>
      </c>
      <c r="U174" s="161" t="s">
        <v>1</v>
      </c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62" t="s">
        <v>250</v>
      </c>
      <c r="AT174" s="162" t="s">
        <v>240</v>
      </c>
      <c r="AU174" s="162" t="s">
        <v>87</v>
      </c>
      <c r="AY174" s="17" t="s">
        <v>164</v>
      </c>
      <c r="BE174" s="163">
        <f>IF(N174="základní",J174,0)</f>
        <v>156.35</v>
      </c>
      <c r="BF174" s="163">
        <f>IF(N174="snížená",J174,0)</f>
        <v>0</v>
      </c>
      <c r="BG174" s="163">
        <f>IF(N174="zákl. přenesená",J174,0)</f>
        <v>0</v>
      </c>
      <c r="BH174" s="163">
        <f>IF(N174="sníž. přenesená",J174,0)</f>
        <v>0</v>
      </c>
      <c r="BI174" s="163">
        <f>IF(N174="nulová",J174,0)</f>
        <v>0</v>
      </c>
      <c r="BJ174" s="17" t="s">
        <v>87</v>
      </c>
      <c r="BK174" s="163">
        <f>ROUND(I174*H174,2)</f>
        <v>156.35</v>
      </c>
      <c r="BL174" s="17" t="s">
        <v>172</v>
      </c>
      <c r="BM174" s="162" t="s">
        <v>563</v>
      </c>
    </row>
    <row r="175" spans="1:65" s="2" customFormat="1" ht="19.5">
      <c r="A175" s="31"/>
      <c r="B175" s="32"/>
      <c r="C175" s="31"/>
      <c r="D175" s="164" t="s">
        <v>174</v>
      </c>
      <c r="E175" s="31"/>
      <c r="F175" s="165" t="s">
        <v>317</v>
      </c>
      <c r="G175" s="31"/>
      <c r="H175" s="31"/>
      <c r="I175" s="31"/>
      <c r="J175" s="31"/>
      <c r="K175" s="31"/>
      <c r="L175" s="32"/>
      <c r="M175" s="166"/>
      <c r="N175" s="167"/>
      <c r="O175" s="57"/>
      <c r="P175" s="57"/>
      <c r="Q175" s="57"/>
      <c r="R175" s="57"/>
      <c r="S175" s="57"/>
      <c r="T175" s="57"/>
      <c r="U175" s="58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T175" s="17" t="s">
        <v>174</v>
      </c>
      <c r="AU175" s="17" t="s">
        <v>87</v>
      </c>
    </row>
    <row r="176" spans="1:65" s="13" customFormat="1">
      <c r="B176" s="173"/>
      <c r="D176" s="164" t="s">
        <v>243</v>
      </c>
      <c r="E176" s="174" t="s">
        <v>398</v>
      </c>
      <c r="F176" s="175" t="s">
        <v>564</v>
      </c>
      <c r="H176" s="176">
        <v>0.54100000000000004</v>
      </c>
      <c r="L176" s="173"/>
      <c r="M176" s="177"/>
      <c r="N176" s="178"/>
      <c r="O176" s="178"/>
      <c r="P176" s="178"/>
      <c r="Q176" s="178"/>
      <c r="R176" s="178"/>
      <c r="S176" s="178"/>
      <c r="T176" s="178"/>
      <c r="U176" s="179"/>
      <c r="AT176" s="174" t="s">
        <v>243</v>
      </c>
      <c r="AU176" s="174" t="s">
        <v>87</v>
      </c>
      <c r="AV176" s="13" t="s">
        <v>89</v>
      </c>
      <c r="AW176" s="13" t="s">
        <v>34</v>
      </c>
      <c r="AX176" s="13" t="s">
        <v>80</v>
      </c>
      <c r="AY176" s="174" t="s">
        <v>164</v>
      </c>
    </row>
    <row r="177" spans="1:65" s="13" customFormat="1">
      <c r="B177" s="173"/>
      <c r="D177" s="164" t="s">
        <v>243</v>
      </c>
      <c r="E177" s="174" t="s">
        <v>342</v>
      </c>
      <c r="F177" s="175" t="s">
        <v>565</v>
      </c>
      <c r="H177" s="176">
        <v>0.54100000000000004</v>
      </c>
      <c r="L177" s="173"/>
      <c r="M177" s="177"/>
      <c r="N177" s="178"/>
      <c r="O177" s="178"/>
      <c r="P177" s="178"/>
      <c r="Q177" s="178"/>
      <c r="R177" s="178"/>
      <c r="S177" s="178"/>
      <c r="T177" s="178"/>
      <c r="U177" s="179"/>
      <c r="AT177" s="174" t="s">
        <v>243</v>
      </c>
      <c r="AU177" s="174" t="s">
        <v>87</v>
      </c>
      <c r="AV177" s="13" t="s">
        <v>89</v>
      </c>
      <c r="AW177" s="13" t="s">
        <v>34</v>
      </c>
      <c r="AX177" s="13" t="s">
        <v>87</v>
      </c>
      <c r="AY177" s="174" t="s">
        <v>164</v>
      </c>
    </row>
    <row r="178" spans="1:65" s="2" customFormat="1" ht="24.2" customHeight="1">
      <c r="A178" s="31"/>
      <c r="B178" s="151"/>
      <c r="C178" s="152" t="s">
        <v>402</v>
      </c>
      <c r="D178" s="152" t="s">
        <v>168</v>
      </c>
      <c r="E178" s="153" t="s">
        <v>324</v>
      </c>
      <c r="F178" s="154" t="s">
        <v>325</v>
      </c>
      <c r="G178" s="155" t="s">
        <v>268</v>
      </c>
      <c r="H178" s="156">
        <v>1.8109999999999999</v>
      </c>
      <c r="I178" s="157">
        <v>127</v>
      </c>
      <c r="J178" s="157">
        <f>ROUND(I178*H178,2)</f>
        <v>230</v>
      </c>
      <c r="K178" s="154" t="s">
        <v>1</v>
      </c>
      <c r="L178" s="32"/>
      <c r="M178" s="158" t="s">
        <v>1</v>
      </c>
      <c r="N178" s="159" t="s">
        <v>45</v>
      </c>
      <c r="O178" s="160">
        <v>0</v>
      </c>
      <c r="P178" s="160">
        <f>O178*H178</f>
        <v>0</v>
      </c>
      <c r="Q178" s="160">
        <v>1.2E-4</v>
      </c>
      <c r="R178" s="160">
        <f>Q178*H178</f>
        <v>2.1731999999999999E-4</v>
      </c>
      <c r="S178" s="160">
        <v>0</v>
      </c>
      <c r="T178" s="160">
        <f>S178*H178</f>
        <v>0</v>
      </c>
      <c r="U178" s="161" t="s">
        <v>1</v>
      </c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62" t="s">
        <v>172</v>
      </c>
      <c r="AT178" s="162" t="s">
        <v>168</v>
      </c>
      <c r="AU178" s="162" t="s">
        <v>87</v>
      </c>
      <c r="AY178" s="17" t="s">
        <v>164</v>
      </c>
      <c r="BE178" s="163">
        <f>IF(N178="základní",J178,0)</f>
        <v>230</v>
      </c>
      <c r="BF178" s="163">
        <f>IF(N178="snížená",J178,0)</f>
        <v>0</v>
      </c>
      <c r="BG178" s="163">
        <f>IF(N178="zákl. přenesená",J178,0)</f>
        <v>0</v>
      </c>
      <c r="BH178" s="163">
        <f>IF(N178="sníž. přenesená",J178,0)</f>
        <v>0</v>
      </c>
      <c r="BI178" s="163">
        <f>IF(N178="nulová",J178,0)</f>
        <v>0</v>
      </c>
      <c r="BJ178" s="17" t="s">
        <v>87</v>
      </c>
      <c r="BK178" s="163">
        <f>ROUND(I178*H178,2)</f>
        <v>230</v>
      </c>
      <c r="BL178" s="17" t="s">
        <v>172</v>
      </c>
      <c r="BM178" s="162" t="s">
        <v>566</v>
      </c>
    </row>
    <row r="179" spans="1:65" s="2" customFormat="1" ht="19.5">
      <c r="A179" s="31"/>
      <c r="B179" s="32"/>
      <c r="C179" s="31"/>
      <c r="D179" s="164" t="s">
        <v>174</v>
      </c>
      <c r="E179" s="31"/>
      <c r="F179" s="165" t="s">
        <v>327</v>
      </c>
      <c r="G179" s="31"/>
      <c r="H179" s="31"/>
      <c r="I179" s="31"/>
      <c r="J179" s="31"/>
      <c r="K179" s="31"/>
      <c r="L179" s="32"/>
      <c r="M179" s="166"/>
      <c r="N179" s="167"/>
      <c r="O179" s="57"/>
      <c r="P179" s="57"/>
      <c r="Q179" s="57"/>
      <c r="R179" s="57"/>
      <c r="S179" s="57"/>
      <c r="T179" s="57"/>
      <c r="U179" s="58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T179" s="17" t="s">
        <v>174</v>
      </c>
      <c r="AU179" s="17" t="s">
        <v>87</v>
      </c>
    </row>
    <row r="180" spans="1:65" s="13" customFormat="1">
      <c r="B180" s="173"/>
      <c r="D180" s="164" t="s">
        <v>243</v>
      </c>
      <c r="E180" s="174" t="s">
        <v>404</v>
      </c>
      <c r="F180" s="175" t="s">
        <v>556</v>
      </c>
      <c r="H180" s="176">
        <v>1.8109999999999999</v>
      </c>
      <c r="L180" s="173"/>
      <c r="M180" s="177"/>
      <c r="N180" s="178"/>
      <c r="O180" s="178"/>
      <c r="P180" s="178"/>
      <c r="Q180" s="178"/>
      <c r="R180" s="178"/>
      <c r="S180" s="178"/>
      <c r="T180" s="178"/>
      <c r="U180" s="179"/>
      <c r="AT180" s="174" t="s">
        <v>243</v>
      </c>
      <c r="AU180" s="174" t="s">
        <v>87</v>
      </c>
      <c r="AV180" s="13" t="s">
        <v>89</v>
      </c>
      <c r="AW180" s="13" t="s">
        <v>34</v>
      </c>
      <c r="AX180" s="13" t="s">
        <v>80</v>
      </c>
      <c r="AY180" s="174" t="s">
        <v>164</v>
      </c>
    </row>
    <row r="181" spans="1:65" s="13" customFormat="1">
      <c r="B181" s="173"/>
      <c r="D181" s="164" t="s">
        <v>243</v>
      </c>
      <c r="E181" s="174" t="s">
        <v>406</v>
      </c>
      <c r="F181" s="175" t="s">
        <v>407</v>
      </c>
      <c r="H181" s="176">
        <v>1.8109999999999999</v>
      </c>
      <c r="L181" s="173"/>
      <c r="M181" s="177"/>
      <c r="N181" s="178"/>
      <c r="O181" s="178"/>
      <c r="P181" s="178"/>
      <c r="Q181" s="178"/>
      <c r="R181" s="178"/>
      <c r="S181" s="178"/>
      <c r="T181" s="178"/>
      <c r="U181" s="179"/>
      <c r="AT181" s="174" t="s">
        <v>243</v>
      </c>
      <c r="AU181" s="174" t="s">
        <v>87</v>
      </c>
      <c r="AV181" s="13" t="s">
        <v>89</v>
      </c>
      <c r="AW181" s="13" t="s">
        <v>34</v>
      </c>
      <c r="AX181" s="13" t="s">
        <v>87</v>
      </c>
      <c r="AY181" s="174" t="s">
        <v>164</v>
      </c>
    </row>
    <row r="182" spans="1:65" s="2" customFormat="1" ht="24.2" customHeight="1">
      <c r="A182" s="31"/>
      <c r="B182" s="151"/>
      <c r="C182" s="180" t="s">
        <v>8</v>
      </c>
      <c r="D182" s="180" t="s">
        <v>240</v>
      </c>
      <c r="E182" s="181" t="s">
        <v>332</v>
      </c>
      <c r="F182" s="182" t="s">
        <v>317</v>
      </c>
      <c r="G182" s="183" t="s">
        <v>304</v>
      </c>
      <c r="H182" s="184">
        <v>0.54100000000000004</v>
      </c>
      <c r="I182" s="185">
        <v>289</v>
      </c>
      <c r="J182" s="185">
        <f>ROUND(I182*H182,2)</f>
        <v>156.35</v>
      </c>
      <c r="K182" s="182" t="s">
        <v>1</v>
      </c>
      <c r="L182" s="186"/>
      <c r="M182" s="187" t="s">
        <v>1</v>
      </c>
      <c r="N182" s="188" t="s">
        <v>45</v>
      </c>
      <c r="O182" s="160">
        <v>0</v>
      </c>
      <c r="P182" s="160">
        <f>O182*H182</f>
        <v>0</v>
      </c>
      <c r="Q182" s="160">
        <v>1E-3</v>
      </c>
      <c r="R182" s="160">
        <f>Q182*H182</f>
        <v>5.4100000000000003E-4</v>
      </c>
      <c r="S182" s="160">
        <v>0</v>
      </c>
      <c r="T182" s="160">
        <f>S182*H182</f>
        <v>0</v>
      </c>
      <c r="U182" s="161" t="s">
        <v>1</v>
      </c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62" t="s">
        <v>250</v>
      </c>
      <c r="AT182" s="162" t="s">
        <v>240</v>
      </c>
      <c r="AU182" s="162" t="s">
        <v>87</v>
      </c>
      <c r="AY182" s="17" t="s">
        <v>164</v>
      </c>
      <c r="BE182" s="163">
        <f>IF(N182="základní",J182,0)</f>
        <v>156.35</v>
      </c>
      <c r="BF182" s="163">
        <f>IF(N182="snížená",J182,0)</f>
        <v>0</v>
      </c>
      <c r="BG182" s="163">
        <f>IF(N182="zákl. přenesená",J182,0)</f>
        <v>0</v>
      </c>
      <c r="BH182" s="163">
        <f>IF(N182="sníž. přenesená",J182,0)</f>
        <v>0</v>
      </c>
      <c r="BI182" s="163">
        <f>IF(N182="nulová",J182,0)</f>
        <v>0</v>
      </c>
      <c r="BJ182" s="17" t="s">
        <v>87</v>
      </c>
      <c r="BK182" s="163">
        <f>ROUND(I182*H182,2)</f>
        <v>156.35</v>
      </c>
      <c r="BL182" s="17" t="s">
        <v>172</v>
      </c>
      <c r="BM182" s="162" t="s">
        <v>567</v>
      </c>
    </row>
    <row r="183" spans="1:65" s="2" customFormat="1" ht="19.5">
      <c r="A183" s="31"/>
      <c r="B183" s="32"/>
      <c r="C183" s="31"/>
      <c r="D183" s="164" t="s">
        <v>174</v>
      </c>
      <c r="E183" s="31"/>
      <c r="F183" s="165" t="s">
        <v>317</v>
      </c>
      <c r="G183" s="31"/>
      <c r="H183" s="31"/>
      <c r="I183" s="31"/>
      <c r="J183" s="31"/>
      <c r="K183" s="31"/>
      <c r="L183" s="32"/>
      <c r="M183" s="166"/>
      <c r="N183" s="167"/>
      <c r="O183" s="57"/>
      <c r="P183" s="57"/>
      <c r="Q183" s="57"/>
      <c r="R183" s="57"/>
      <c r="S183" s="57"/>
      <c r="T183" s="57"/>
      <c r="U183" s="58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T183" s="17" t="s">
        <v>174</v>
      </c>
      <c r="AU183" s="17" t="s">
        <v>87</v>
      </c>
    </row>
    <row r="184" spans="1:65" s="13" customFormat="1">
      <c r="B184" s="173"/>
      <c r="D184" s="164" t="s">
        <v>243</v>
      </c>
      <c r="E184" s="174" t="s">
        <v>409</v>
      </c>
      <c r="F184" s="175" t="s">
        <v>564</v>
      </c>
      <c r="H184" s="176">
        <v>0.54100000000000004</v>
      </c>
      <c r="L184" s="173"/>
      <c r="M184" s="177"/>
      <c r="N184" s="178"/>
      <c r="O184" s="178"/>
      <c r="P184" s="178"/>
      <c r="Q184" s="178"/>
      <c r="R184" s="178"/>
      <c r="S184" s="178"/>
      <c r="T184" s="178"/>
      <c r="U184" s="179"/>
      <c r="AT184" s="174" t="s">
        <v>243</v>
      </c>
      <c r="AU184" s="174" t="s">
        <v>87</v>
      </c>
      <c r="AV184" s="13" t="s">
        <v>89</v>
      </c>
      <c r="AW184" s="13" t="s">
        <v>34</v>
      </c>
      <c r="AX184" s="13" t="s">
        <v>80</v>
      </c>
      <c r="AY184" s="174" t="s">
        <v>164</v>
      </c>
    </row>
    <row r="185" spans="1:65" s="13" customFormat="1">
      <c r="B185" s="173"/>
      <c r="D185" s="164" t="s">
        <v>243</v>
      </c>
      <c r="E185" s="174" t="s">
        <v>345</v>
      </c>
      <c r="F185" s="175" t="s">
        <v>568</v>
      </c>
      <c r="H185" s="176">
        <v>0.54100000000000004</v>
      </c>
      <c r="L185" s="173"/>
      <c r="M185" s="177"/>
      <c r="N185" s="178"/>
      <c r="O185" s="178"/>
      <c r="P185" s="178"/>
      <c r="Q185" s="178"/>
      <c r="R185" s="178"/>
      <c r="S185" s="178"/>
      <c r="T185" s="178"/>
      <c r="U185" s="179"/>
      <c r="AT185" s="174" t="s">
        <v>243</v>
      </c>
      <c r="AU185" s="174" t="s">
        <v>87</v>
      </c>
      <c r="AV185" s="13" t="s">
        <v>89</v>
      </c>
      <c r="AW185" s="13" t="s">
        <v>34</v>
      </c>
      <c r="AX185" s="13" t="s">
        <v>87</v>
      </c>
      <c r="AY185" s="174" t="s">
        <v>164</v>
      </c>
    </row>
    <row r="186" spans="1:65" s="12" customFormat="1" ht="25.9" customHeight="1">
      <c r="B186" s="139"/>
      <c r="D186" s="140" t="s">
        <v>79</v>
      </c>
      <c r="E186" s="141" t="s">
        <v>301</v>
      </c>
      <c r="F186" s="141" t="s">
        <v>416</v>
      </c>
      <c r="J186" s="142">
        <f>BK186</f>
        <v>165</v>
      </c>
      <c r="L186" s="139"/>
      <c r="M186" s="143"/>
      <c r="N186" s="144"/>
      <c r="O186" s="144"/>
      <c r="P186" s="145">
        <f>SUM(P187:P189)</f>
        <v>0</v>
      </c>
      <c r="Q186" s="144"/>
      <c r="R186" s="145">
        <f>SUM(R187:R189)</f>
        <v>1.1000000000000001E-5</v>
      </c>
      <c r="S186" s="144"/>
      <c r="T186" s="145">
        <f>SUM(T187:T189)</f>
        <v>1.1000000000000001E-3</v>
      </c>
      <c r="U186" s="146"/>
      <c r="AR186" s="140" t="s">
        <v>172</v>
      </c>
      <c r="AT186" s="147" t="s">
        <v>79</v>
      </c>
      <c r="AU186" s="147" t="s">
        <v>80</v>
      </c>
      <c r="AY186" s="140" t="s">
        <v>164</v>
      </c>
      <c r="BK186" s="148">
        <f>SUM(BK187:BK189)</f>
        <v>165</v>
      </c>
    </row>
    <row r="187" spans="1:65" s="2" customFormat="1" ht="24.2" customHeight="1">
      <c r="A187" s="31"/>
      <c r="B187" s="151"/>
      <c r="C187" s="152" t="s">
        <v>181</v>
      </c>
      <c r="D187" s="152" t="s">
        <v>168</v>
      </c>
      <c r="E187" s="153" t="s">
        <v>569</v>
      </c>
      <c r="F187" s="154" t="s">
        <v>570</v>
      </c>
      <c r="G187" s="155" t="s">
        <v>240</v>
      </c>
      <c r="H187" s="156">
        <v>1.1000000000000001</v>
      </c>
      <c r="I187" s="157">
        <v>150</v>
      </c>
      <c r="J187" s="157">
        <f>ROUND(I187*H187,2)</f>
        <v>165</v>
      </c>
      <c r="K187" s="154" t="s">
        <v>1</v>
      </c>
      <c r="L187" s="32"/>
      <c r="M187" s="158" t="s">
        <v>1</v>
      </c>
      <c r="N187" s="159" t="s">
        <v>45</v>
      </c>
      <c r="O187" s="160">
        <v>0</v>
      </c>
      <c r="P187" s="160">
        <f>O187*H187</f>
        <v>0</v>
      </c>
      <c r="Q187" s="160">
        <v>1.0000000000000001E-5</v>
      </c>
      <c r="R187" s="160">
        <f>Q187*H187</f>
        <v>1.1000000000000001E-5</v>
      </c>
      <c r="S187" s="160">
        <v>1E-3</v>
      </c>
      <c r="T187" s="160">
        <f>S187*H187</f>
        <v>1.1000000000000001E-3</v>
      </c>
      <c r="U187" s="161" t="s">
        <v>1</v>
      </c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62" t="s">
        <v>172</v>
      </c>
      <c r="AT187" s="162" t="s">
        <v>168</v>
      </c>
      <c r="AU187" s="162" t="s">
        <v>87</v>
      </c>
      <c r="AY187" s="17" t="s">
        <v>164</v>
      </c>
      <c r="BE187" s="163">
        <f>IF(N187="základní",J187,0)</f>
        <v>165</v>
      </c>
      <c r="BF187" s="163">
        <f>IF(N187="snížená",J187,0)</f>
        <v>0</v>
      </c>
      <c r="BG187" s="163">
        <f>IF(N187="zákl. přenesená",J187,0)</f>
        <v>0</v>
      </c>
      <c r="BH187" s="163">
        <f>IF(N187="sníž. přenesená",J187,0)</f>
        <v>0</v>
      </c>
      <c r="BI187" s="163">
        <f>IF(N187="nulová",J187,0)</f>
        <v>0</v>
      </c>
      <c r="BJ187" s="17" t="s">
        <v>87</v>
      </c>
      <c r="BK187" s="163">
        <f>ROUND(I187*H187,2)</f>
        <v>165</v>
      </c>
      <c r="BL187" s="17" t="s">
        <v>172</v>
      </c>
      <c r="BM187" s="162" t="s">
        <v>571</v>
      </c>
    </row>
    <row r="188" spans="1:65" s="2" customFormat="1" ht="19.5">
      <c r="A188" s="31"/>
      <c r="B188" s="32"/>
      <c r="C188" s="31"/>
      <c r="D188" s="164" t="s">
        <v>174</v>
      </c>
      <c r="E188" s="31"/>
      <c r="F188" s="165" t="s">
        <v>572</v>
      </c>
      <c r="G188" s="31"/>
      <c r="H188" s="31"/>
      <c r="I188" s="31"/>
      <c r="J188" s="31"/>
      <c r="K188" s="31"/>
      <c r="L188" s="32"/>
      <c r="M188" s="166"/>
      <c r="N188" s="167"/>
      <c r="O188" s="57"/>
      <c r="P188" s="57"/>
      <c r="Q188" s="57"/>
      <c r="R188" s="57"/>
      <c r="S188" s="57"/>
      <c r="T188" s="57"/>
      <c r="U188" s="58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T188" s="17" t="s">
        <v>174</v>
      </c>
      <c r="AU188" s="17" t="s">
        <v>87</v>
      </c>
    </row>
    <row r="189" spans="1:65" s="13" customFormat="1">
      <c r="B189" s="173"/>
      <c r="D189" s="164" t="s">
        <v>243</v>
      </c>
      <c r="E189" s="174" t="s">
        <v>244</v>
      </c>
      <c r="F189" s="175" t="s">
        <v>573</v>
      </c>
      <c r="H189" s="176">
        <v>1.1000000000000001</v>
      </c>
      <c r="L189" s="173"/>
      <c r="M189" s="189"/>
      <c r="N189" s="190"/>
      <c r="O189" s="190"/>
      <c r="P189" s="190"/>
      <c r="Q189" s="190"/>
      <c r="R189" s="190"/>
      <c r="S189" s="190"/>
      <c r="T189" s="190"/>
      <c r="U189" s="191"/>
      <c r="AT189" s="174" t="s">
        <v>243</v>
      </c>
      <c r="AU189" s="174" t="s">
        <v>87</v>
      </c>
      <c r="AV189" s="13" t="s">
        <v>89</v>
      </c>
      <c r="AW189" s="13" t="s">
        <v>34</v>
      </c>
      <c r="AX189" s="13" t="s">
        <v>87</v>
      </c>
      <c r="AY189" s="174" t="s">
        <v>164</v>
      </c>
    </row>
    <row r="190" spans="1:65" s="2" customFormat="1" ht="6.95" customHeight="1">
      <c r="A190" s="31"/>
      <c r="B190" s="46"/>
      <c r="C190" s="47"/>
      <c r="D190" s="47"/>
      <c r="E190" s="47"/>
      <c r="F190" s="47"/>
      <c r="G190" s="47"/>
      <c r="H190" s="47"/>
      <c r="I190" s="47"/>
      <c r="J190" s="47"/>
      <c r="K190" s="47"/>
      <c r="L190" s="32"/>
      <c r="M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</row>
  </sheetData>
  <autoFilter ref="C130:K189"/>
  <mergeCells count="14">
    <mergeCell ref="E121:H121"/>
    <mergeCell ref="E119:H119"/>
    <mergeCell ref="E123:H123"/>
    <mergeCell ref="L2:V2"/>
    <mergeCell ref="E85:H85"/>
    <mergeCell ref="E89:H89"/>
    <mergeCell ref="E87:H87"/>
    <mergeCell ref="E91:H91"/>
    <mergeCell ref="E117:H117"/>
    <mergeCell ref="E7:H7"/>
    <mergeCell ref="E11:H11"/>
    <mergeCell ref="E9:H9"/>
    <mergeCell ref="E13:H13"/>
    <mergeCell ref="E31:H31"/>
  </mergeCells>
  <printOptions horizontalCentered="1"/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rowBreaks count="1" manualBreakCount="1">
    <brk id="173" min="2" max="1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BM189"/>
  <sheetViews>
    <sheetView showGridLines="0" view="pageBreakPreview" topLeftCell="A135" zoomScale="55" zoomScaleSheetLayoutView="55" workbookViewId="0">
      <selection activeCell="K1" sqref="K1:K104857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56">
      <c r="A1" s="101"/>
    </row>
    <row r="2" spans="1:56" s="1" customFormat="1" ht="36.950000000000003" customHeight="1">
      <c r="L2" s="357" t="s">
        <v>5</v>
      </c>
      <c r="M2" s="343"/>
      <c r="N2" s="343"/>
      <c r="O2" s="343"/>
      <c r="P2" s="343"/>
      <c r="Q2" s="343"/>
      <c r="R2" s="343"/>
      <c r="S2" s="343"/>
      <c r="T2" s="343"/>
      <c r="U2" s="343"/>
      <c r="V2" s="343"/>
      <c r="AT2" s="17" t="s">
        <v>115</v>
      </c>
      <c r="AZ2" s="172" t="s">
        <v>261</v>
      </c>
      <c r="BA2" s="172" t="s">
        <v>261</v>
      </c>
      <c r="BB2" s="172" t="s">
        <v>1</v>
      </c>
      <c r="BC2" s="172" t="s">
        <v>574</v>
      </c>
      <c r="BD2" s="172" t="s">
        <v>89</v>
      </c>
    </row>
    <row r="3" spans="1:5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  <c r="AZ3" s="172" t="s">
        <v>575</v>
      </c>
      <c r="BA3" s="172" t="s">
        <v>575</v>
      </c>
      <c r="BB3" s="172" t="s">
        <v>1</v>
      </c>
      <c r="BC3" s="172" t="s">
        <v>576</v>
      </c>
      <c r="BD3" s="172" t="s">
        <v>89</v>
      </c>
    </row>
    <row r="4" spans="1:56" s="1" customFormat="1" ht="24.95" customHeight="1">
      <c r="B4" s="20"/>
      <c r="D4" s="21" t="s">
        <v>132</v>
      </c>
      <c r="L4" s="20"/>
      <c r="M4" s="102" t="s">
        <v>10</v>
      </c>
      <c r="AT4" s="17" t="s">
        <v>3</v>
      </c>
      <c r="AZ4" s="172" t="s">
        <v>211</v>
      </c>
      <c r="BA4" s="172" t="s">
        <v>211</v>
      </c>
      <c r="BB4" s="172" t="s">
        <v>1</v>
      </c>
      <c r="BC4" s="172" t="s">
        <v>574</v>
      </c>
      <c r="BD4" s="172" t="s">
        <v>89</v>
      </c>
    </row>
    <row r="5" spans="1:56" s="1" customFormat="1" ht="6.95" customHeight="1">
      <c r="B5" s="20"/>
      <c r="L5" s="20"/>
      <c r="AZ5" s="172" t="s">
        <v>213</v>
      </c>
      <c r="BA5" s="172" t="s">
        <v>213</v>
      </c>
      <c r="BB5" s="172" t="s">
        <v>1</v>
      </c>
      <c r="BC5" s="172" t="s">
        <v>576</v>
      </c>
      <c r="BD5" s="172" t="s">
        <v>89</v>
      </c>
    </row>
    <row r="6" spans="1:56" s="1" customFormat="1" ht="12" customHeight="1">
      <c r="B6" s="20"/>
      <c r="D6" s="26" t="s">
        <v>14</v>
      </c>
      <c r="L6" s="20"/>
      <c r="AZ6" s="172" t="s">
        <v>217</v>
      </c>
      <c r="BA6" s="172" t="s">
        <v>217</v>
      </c>
      <c r="BB6" s="172" t="s">
        <v>1</v>
      </c>
      <c r="BC6" s="172" t="s">
        <v>574</v>
      </c>
      <c r="BD6" s="172" t="s">
        <v>89</v>
      </c>
    </row>
    <row r="7" spans="1:56" s="1" customFormat="1" ht="16.5" customHeight="1">
      <c r="B7" s="20"/>
      <c r="E7" s="377" t="str">
        <f>'Rekapitulace stavby'!K6</f>
        <v>Integrované městské centrum TILIA -Zm.L. -dod.č.6</v>
      </c>
      <c r="F7" s="378"/>
      <c r="G7" s="378"/>
      <c r="H7" s="378"/>
      <c r="L7" s="20"/>
      <c r="AZ7" s="172" t="s">
        <v>218</v>
      </c>
      <c r="BA7" s="172" t="s">
        <v>218</v>
      </c>
      <c r="BB7" s="172" t="s">
        <v>1</v>
      </c>
      <c r="BC7" s="172" t="s">
        <v>576</v>
      </c>
      <c r="BD7" s="172" t="s">
        <v>89</v>
      </c>
    </row>
    <row r="8" spans="1:56" ht="12.75">
      <c r="B8" s="20"/>
      <c r="D8" s="26" t="s">
        <v>133</v>
      </c>
      <c r="L8" s="20"/>
      <c r="AZ8" s="172" t="s">
        <v>220</v>
      </c>
      <c r="BA8" s="172" t="s">
        <v>220</v>
      </c>
      <c r="BB8" s="172" t="s">
        <v>1</v>
      </c>
      <c r="BC8" s="172" t="s">
        <v>574</v>
      </c>
      <c r="BD8" s="172" t="s">
        <v>89</v>
      </c>
    </row>
    <row r="9" spans="1:56" s="1" customFormat="1" ht="16.5" customHeight="1">
      <c r="B9" s="20"/>
      <c r="E9" s="377" t="s">
        <v>134</v>
      </c>
      <c r="F9" s="343"/>
      <c r="G9" s="343"/>
      <c r="H9" s="343"/>
      <c r="L9" s="20"/>
      <c r="AZ9" s="172" t="s">
        <v>221</v>
      </c>
      <c r="BA9" s="172" t="s">
        <v>221</v>
      </c>
      <c r="BB9" s="172" t="s">
        <v>1</v>
      </c>
      <c r="BC9" s="172" t="s">
        <v>576</v>
      </c>
      <c r="BD9" s="172" t="s">
        <v>89</v>
      </c>
    </row>
    <row r="10" spans="1:56" s="1" customFormat="1" ht="12" customHeight="1">
      <c r="B10" s="20"/>
      <c r="D10" s="26" t="s">
        <v>135</v>
      </c>
      <c r="L10" s="20"/>
      <c r="AZ10" s="172" t="s">
        <v>337</v>
      </c>
      <c r="BA10" s="172" t="s">
        <v>337</v>
      </c>
      <c r="BB10" s="172" t="s">
        <v>1</v>
      </c>
      <c r="BC10" s="172" t="s">
        <v>574</v>
      </c>
      <c r="BD10" s="172" t="s">
        <v>89</v>
      </c>
    </row>
    <row r="11" spans="1:56" s="2" customFormat="1" ht="16.5" customHeight="1">
      <c r="A11" s="31"/>
      <c r="B11" s="32"/>
      <c r="C11" s="31"/>
      <c r="D11" s="31"/>
      <c r="E11" s="379" t="s">
        <v>223</v>
      </c>
      <c r="F11" s="376"/>
      <c r="G11" s="376"/>
      <c r="H11" s="376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Z11" s="172" t="s">
        <v>339</v>
      </c>
      <c r="BA11" s="172" t="s">
        <v>339</v>
      </c>
      <c r="BB11" s="172" t="s">
        <v>1</v>
      </c>
      <c r="BC11" s="172" t="s">
        <v>577</v>
      </c>
      <c r="BD11" s="172" t="s">
        <v>89</v>
      </c>
    </row>
    <row r="12" spans="1:56" s="2" customFormat="1" ht="12" customHeight="1">
      <c r="A12" s="31"/>
      <c r="B12" s="32"/>
      <c r="C12" s="31"/>
      <c r="D12" s="26" t="s">
        <v>225</v>
      </c>
      <c r="E12" s="31"/>
      <c r="F12" s="31"/>
      <c r="G12" s="31"/>
      <c r="H12" s="31"/>
      <c r="I12" s="31"/>
      <c r="J12" s="31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Z12" s="172" t="s">
        <v>321</v>
      </c>
      <c r="BA12" s="172" t="s">
        <v>321</v>
      </c>
      <c r="BB12" s="172" t="s">
        <v>1</v>
      </c>
      <c r="BC12" s="172" t="s">
        <v>574</v>
      </c>
      <c r="BD12" s="172" t="s">
        <v>89</v>
      </c>
    </row>
    <row r="13" spans="1:56" s="2" customFormat="1" ht="16.5" customHeight="1">
      <c r="A13" s="31"/>
      <c r="B13" s="32"/>
      <c r="C13" s="31"/>
      <c r="D13" s="31"/>
      <c r="E13" s="340" t="s">
        <v>578</v>
      </c>
      <c r="F13" s="376"/>
      <c r="G13" s="376"/>
      <c r="H13" s="376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Z13" s="172" t="s">
        <v>341</v>
      </c>
      <c r="BA13" s="172" t="s">
        <v>341</v>
      </c>
      <c r="BB13" s="172" t="s">
        <v>1</v>
      </c>
      <c r="BC13" s="172" t="s">
        <v>577</v>
      </c>
      <c r="BD13" s="172" t="s">
        <v>89</v>
      </c>
    </row>
    <row r="14" spans="1:56" s="2" customFormat="1">
      <c r="A14" s="31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56" s="2" customFormat="1" ht="12" customHeight="1">
      <c r="A15" s="31"/>
      <c r="B15" s="32"/>
      <c r="C15" s="31"/>
      <c r="D15" s="26" t="s">
        <v>16</v>
      </c>
      <c r="E15" s="31"/>
      <c r="F15" s="24" t="s">
        <v>1</v>
      </c>
      <c r="G15" s="31"/>
      <c r="H15" s="31"/>
      <c r="I15" s="26" t="s">
        <v>17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56" s="2" customFormat="1" ht="12" customHeight="1">
      <c r="A16" s="31"/>
      <c r="B16" s="32"/>
      <c r="C16" s="31"/>
      <c r="D16" s="26" t="s">
        <v>18</v>
      </c>
      <c r="E16" s="31"/>
      <c r="F16" s="24" t="s">
        <v>19</v>
      </c>
      <c r="G16" s="31"/>
      <c r="H16" s="31"/>
      <c r="I16" s="26" t="s">
        <v>20</v>
      </c>
      <c r="J16" s="54">
        <f>'Rekapitulace stavby'!AN8</f>
        <v>45173</v>
      </c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9" customHeight="1">
      <c r="A17" s="31"/>
      <c r="B17" s="32"/>
      <c r="C17" s="31"/>
      <c r="D17" s="31"/>
      <c r="E17" s="31"/>
      <c r="F17" s="31"/>
      <c r="G17" s="31"/>
      <c r="H17" s="31"/>
      <c r="I17" s="31"/>
      <c r="J17" s="31"/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2"/>
      <c r="C18" s="31"/>
      <c r="D18" s="26" t="s">
        <v>21</v>
      </c>
      <c r="E18" s="31"/>
      <c r="F18" s="31"/>
      <c r="G18" s="31"/>
      <c r="H18" s="31"/>
      <c r="I18" s="26" t="s">
        <v>22</v>
      </c>
      <c r="J18" s="24" t="s">
        <v>23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2"/>
      <c r="C19" s="31"/>
      <c r="D19" s="31"/>
      <c r="E19" s="24" t="s">
        <v>24</v>
      </c>
      <c r="F19" s="31"/>
      <c r="G19" s="31"/>
      <c r="H19" s="31"/>
      <c r="I19" s="26" t="s">
        <v>25</v>
      </c>
      <c r="J19" s="24" t="s">
        <v>26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2"/>
      <c r="C21" s="31"/>
      <c r="D21" s="26" t="s">
        <v>27</v>
      </c>
      <c r="E21" s="31"/>
      <c r="F21" s="31"/>
      <c r="G21" s="31"/>
      <c r="H21" s="31"/>
      <c r="I21" s="26" t="s">
        <v>22</v>
      </c>
      <c r="J21" s="24" t="s">
        <v>28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2"/>
      <c r="C22" s="31"/>
      <c r="D22" s="31"/>
      <c r="E22" s="24" t="s">
        <v>29</v>
      </c>
      <c r="F22" s="31"/>
      <c r="G22" s="31"/>
      <c r="H22" s="31"/>
      <c r="I22" s="26" t="s">
        <v>25</v>
      </c>
      <c r="J22" s="24" t="s">
        <v>30</v>
      </c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>
      <c r="A23" s="31"/>
      <c r="B23" s="32"/>
      <c r="C23" s="31"/>
      <c r="D23" s="31"/>
      <c r="E23" s="31"/>
      <c r="F23" s="31"/>
      <c r="G23" s="31"/>
      <c r="H23" s="31"/>
      <c r="I23" s="31"/>
      <c r="J23" s="31"/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2"/>
      <c r="C24" s="31"/>
      <c r="D24" s="26" t="s">
        <v>31</v>
      </c>
      <c r="E24" s="31"/>
      <c r="F24" s="31"/>
      <c r="G24" s="31"/>
      <c r="H24" s="31"/>
      <c r="I24" s="26" t="s">
        <v>22</v>
      </c>
      <c r="J24" s="24" t="s">
        <v>32</v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>
      <c r="A25" s="31"/>
      <c r="B25" s="32"/>
      <c r="C25" s="31"/>
      <c r="D25" s="31"/>
      <c r="E25" s="24" t="s">
        <v>33</v>
      </c>
      <c r="F25" s="31"/>
      <c r="G25" s="31"/>
      <c r="H25" s="31"/>
      <c r="I25" s="26" t="s">
        <v>25</v>
      </c>
      <c r="J25" s="24" t="s">
        <v>1</v>
      </c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5" customHeight="1">
      <c r="A26" s="31"/>
      <c r="B26" s="32"/>
      <c r="C26" s="31"/>
      <c r="D26" s="31"/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>
      <c r="A27" s="31"/>
      <c r="B27" s="32"/>
      <c r="C27" s="31"/>
      <c r="D27" s="26" t="s">
        <v>35</v>
      </c>
      <c r="E27" s="31"/>
      <c r="F27" s="31"/>
      <c r="G27" s="31"/>
      <c r="H27" s="31"/>
      <c r="I27" s="26" t="s">
        <v>22</v>
      </c>
      <c r="J27" s="24" t="s">
        <v>1</v>
      </c>
      <c r="K27" s="31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>
      <c r="A28" s="31"/>
      <c r="B28" s="32"/>
      <c r="C28" s="31"/>
      <c r="D28" s="31"/>
      <c r="E28" s="24" t="s">
        <v>36</v>
      </c>
      <c r="F28" s="31"/>
      <c r="G28" s="31"/>
      <c r="H28" s="31"/>
      <c r="I28" s="26" t="s">
        <v>25</v>
      </c>
      <c r="J28" s="24" t="s">
        <v>1</v>
      </c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31"/>
      <c r="E29" s="31"/>
      <c r="F29" s="31"/>
      <c r="G29" s="31"/>
      <c r="H29" s="31"/>
      <c r="I29" s="31"/>
      <c r="J29" s="31"/>
      <c r="K29" s="31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>
      <c r="A30" s="31"/>
      <c r="B30" s="32"/>
      <c r="C30" s="31"/>
      <c r="D30" s="26" t="s">
        <v>37</v>
      </c>
      <c r="E30" s="31"/>
      <c r="F30" s="31"/>
      <c r="G30" s="31"/>
      <c r="H30" s="31"/>
      <c r="I30" s="31"/>
      <c r="J30" s="31"/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>
      <c r="A31" s="103"/>
      <c r="B31" s="104"/>
      <c r="C31" s="103"/>
      <c r="D31" s="103"/>
      <c r="E31" s="345" t="s">
        <v>1</v>
      </c>
      <c r="F31" s="345"/>
      <c r="G31" s="345"/>
      <c r="H31" s="345"/>
      <c r="I31" s="103"/>
      <c r="J31" s="103"/>
      <c r="K31" s="103"/>
      <c r="L31" s="105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</row>
    <row r="32" spans="1:31" s="2" customFormat="1" ht="6.95" customHeight="1">
      <c r="A32" s="31"/>
      <c r="B32" s="32"/>
      <c r="C32" s="31"/>
      <c r="D32" s="31"/>
      <c r="E32" s="31"/>
      <c r="F32" s="31"/>
      <c r="G32" s="31"/>
      <c r="H32" s="31"/>
      <c r="I32" s="31"/>
      <c r="J32" s="31"/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5"/>
      <c r="E33" s="65"/>
      <c r="F33" s="65"/>
      <c r="G33" s="65"/>
      <c r="H33" s="65"/>
      <c r="I33" s="65"/>
      <c r="J33" s="65"/>
      <c r="K33" s="65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24" t="s">
        <v>137</v>
      </c>
      <c r="E34" s="31"/>
      <c r="F34" s="31"/>
      <c r="G34" s="31"/>
      <c r="H34" s="31"/>
      <c r="I34" s="31"/>
      <c r="J34" s="30">
        <f>J100</f>
        <v>240840.79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29" t="s">
        <v>138</v>
      </c>
      <c r="E35" s="31"/>
      <c r="F35" s="31"/>
      <c r="G35" s="31"/>
      <c r="H35" s="31"/>
      <c r="I35" s="31"/>
      <c r="J35" s="30">
        <f>J105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25.35" customHeight="1">
      <c r="A36" s="31"/>
      <c r="B36" s="32"/>
      <c r="C36" s="31"/>
      <c r="D36" s="106" t="s">
        <v>40</v>
      </c>
      <c r="E36" s="31"/>
      <c r="F36" s="31"/>
      <c r="G36" s="31"/>
      <c r="H36" s="31"/>
      <c r="I36" s="31"/>
      <c r="J36" s="70">
        <f>ROUND(J34 + J35, 2)</f>
        <v>240840.79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6.95" customHeight="1">
      <c r="A37" s="31"/>
      <c r="B37" s="32"/>
      <c r="C37" s="31"/>
      <c r="D37" s="65"/>
      <c r="E37" s="65"/>
      <c r="F37" s="65"/>
      <c r="G37" s="65"/>
      <c r="H37" s="65"/>
      <c r="I37" s="65"/>
      <c r="J37" s="65"/>
      <c r="K37" s="65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>
      <c r="A38" s="31"/>
      <c r="B38" s="32"/>
      <c r="C38" s="31"/>
      <c r="D38" s="31"/>
      <c r="E38" s="31"/>
      <c r="F38" s="35" t="s">
        <v>42</v>
      </c>
      <c r="G38" s="31"/>
      <c r="H38" s="31"/>
      <c r="I38" s="35" t="s">
        <v>41</v>
      </c>
      <c r="J38" s="35" t="s">
        <v>43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customHeight="1">
      <c r="A39" s="31"/>
      <c r="B39" s="32"/>
      <c r="C39" s="31"/>
      <c r="D39" s="107" t="s">
        <v>44</v>
      </c>
      <c r="E39" s="26" t="s">
        <v>45</v>
      </c>
      <c r="F39" s="108">
        <f>ROUND((SUM(BE105:BE106) + SUM(BE130:BE188)),  2)</f>
        <v>240840.79</v>
      </c>
      <c r="G39" s="31"/>
      <c r="H39" s="31"/>
      <c r="I39" s="109">
        <v>0.21</v>
      </c>
      <c r="J39" s="108">
        <f>ROUND(((SUM(BE105:BE106) + SUM(BE130:BE188))*I39),  2)</f>
        <v>50576.57</v>
      </c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26" t="s">
        <v>46</v>
      </c>
      <c r="F40" s="108">
        <f>ROUND((SUM(BF105:BF106) + SUM(BF130:BF188)),  2)</f>
        <v>0</v>
      </c>
      <c r="G40" s="31"/>
      <c r="H40" s="31"/>
      <c r="I40" s="109">
        <v>0.15</v>
      </c>
      <c r="J40" s="108">
        <f>ROUND(((SUM(BF105:BF106) + SUM(BF130:BF188))*I40),  2)</f>
        <v>0</v>
      </c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5" hidden="1" customHeight="1">
      <c r="A41" s="31"/>
      <c r="B41" s="32"/>
      <c r="C41" s="31"/>
      <c r="D41" s="31"/>
      <c r="E41" s="26" t="s">
        <v>47</v>
      </c>
      <c r="F41" s="108">
        <f>ROUND((SUM(BG105:BG106) + SUM(BG130:BG188)),  2)</f>
        <v>0</v>
      </c>
      <c r="G41" s="31"/>
      <c r="H41" s="31"/>
      <c r="I41" s="109">
        <v>0.21</v>
      </c>
      <c r="J41" s="108">
        <f>0</f>
        <v>0</v>
      </c>
      <c r="K41" s="31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hidden="1" customHeight="1">
      <c r="A42" s="31"/>
      <c r="B42" s="32"/>
      <c r="C42" s="31"/>
      <c r="D42" s="31"/>
      <c r="E42" s="26" t="s">
        <v>48</v>
      </c>
      <c r="F42" s="108">
        <f>ROUND((SUM(BH105:BH106) + SUM(BH130:BH188)),  2)</f>
        <v>0</v>
      </c>
      <c r="G42" s="31"/>
      <c r="H42" s="31"/>
      <c r="I42" s="109">
        <v>0.15</v>
      </c>
      <c r="J42" s="108">
        <f>0</f>
        <v>0</v>
      </c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14.45" hidden="1" customHeight="1">
      <c r="A43" s="31"/>
      <c r="B43" s="32"/>
      <c r="C43" s="31"/>
      <c r="D43" s="31"/>
      <c r="E43" s="26" t="s">
        <v>49</v>
      </c>
      <c r="F43" s="108">
        <f>ROUND((SUM(BI105:BI106) + SUM(BI130:BI188)),  2)</f>
        <v>0</v>
      </c>
      <c r="G43" s="31"/>
      <c r="H43" s="31"/>
      <c r="I43" s="109">
        <v>0</v>
      </c>
      <c r="J43" s="108">
        <f>0</f>
        <v>0</v>
      </c>
      <c r="K43" s="31"/>
      <c r="L43" s="4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6.95" customHeight="1">
      <c r="A44" s="31"/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4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2" customFormat="1" ht="25.35" customHeight="1">
      <c r="A45" s="31"/>
      <c r="B45" s="32"/>
      <c r="C45" s="99"/>
      <c r="D45" s="110" t="s">
        <v>50</v>
      </c>
      <c r="E45" s="59"/>
      <c r="F45" s="59"/>
      <c r="G45" s="111" t="s">
        <v>51</v>
      </c>
      <c r="H45" s="112" t="s">
        <v>52</v>
      </c>
      <c r="I45" s="59"/>
      <c r="J45" s="113">
        <f>SUM(J36:J43)</f>
        <v>291417.36</v>
      </c>
      <c r="K45" s="114"/>
      <c r="L45" s="4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s="2" customFormat="1" ht="14.45" customHeight="1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  <c r="L46" s="4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1"/>
      <c r="D50" s="42" t="s">
        <v>53</v>
      </c>
      <c r="E50" s="43"/>
      <c r="F50" s="43"/>
      <c r="G50" s="42" t="s">
        <v>54</v>
      </c>
      <c r="H50" s="43"/>
      <c r="I50" s="43"/>
      <c r="J50" s="43"/>
      <c r="K50" s="43"/>
      <c r="L50" s="4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1"/>
      <c r="B61" s="32"/>
      <c r="C61" s="31"/>
      <c r="D61" s="44" t="s">
        <v>55</v>
      </c>
      <c r="E61" s="34"/>
      <c r="F61" s="115" t="s">
        <v>56</v>
      </c>
      <c r="G61" s="44" t="s">
        <v>55</v>
      </c>
      <c r="H61" s="34"/>
      <c r="I61" s="34"/>
      <c r="J61" s="116" t="s">
        <v>56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1"/>
      <c r="B65" s="32"/>
      <c r="C65" s="31"/>
      <c r="D65" s="42" t="s">
        <v>57</v>
      </c>
      <c r="E65" s="45"/>
      <c r="F65" s="45"/>
      <c r="G65" s="42" t="s">
        <v>58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1"/>
      <c r="B76" s="32"/>
      <c r="C76" s="31"/>
      <c r="D76" s="44" t="s">
        <v>55</v>
      </c>
      <c r="E76" s="34"/>
      <c r="F76" s="115" t="s">
        <v>56</v>
      </c>
      <c r="G76" s="44" t="s">
        <v>55</v>
      </c>
      <c r="H76" s="34"/>
      <c r="I76" s="34"/>
      <c r="J76" s="116" t="s">
        <v>56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>
      <c r="A82" s="31"/>
      <c r="B82" s="32"/>
      <c r="C82" s="21" t="s">
        <v>139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14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>
      <c r="A85" s="31"/>
      <c r="B85" s="32"/>
      <c r="C85" s="31"/>
      <c r="D85" s="31"/>
      <c r="E85" s="377" t="str">
        <f>E7</f>
        <v>Integrované městské centrum TILIA -Zm.L. -dod.č.6</v>
      </c>
      <c r="F85" s="378"/>
      <c r="G85" s="378"/>
      <c r="H85" s="378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20"/>
      <c r="C86" s="26" t="s">
        <v>133</v>
      </c>
      <c r="L86" s="20"/>
    </row>
    <row r="87" spans="1:31" s="1" customFormat="1" ht="16.5" customHeight="1">
      <c r="B87" s="20"/>
      <c r="E87" s="377" t="s">
        <v>134</v>
      </c>
      <c r="F87" s="343"/>
      <c r="G87" s="343"/>
      <c r="H87" s="343"/>
      <c r="L87" s="20"/>
    </row>
    <row r="88" spans="1:31" s="1" customFormat="1" ht="12" customHeight="1">
      <c r="B88" s="20"/>
      <c r="C88" s="26" t="s">
        <v>135</v>
      </c>
      <c r="L88" s="20"/>
    </row>
    <row r="89" spans="1:31" s="2" customFormat="1" ht="16.5" customHeight="1">
      <c r="A89" s="31"/>
      <c r="B89" s="32"/>
      <c r="C89" s="31"/>
      <c r="D89" s="31"/>
      <c r="E89" s="379" t="s">
        <v>223</v>
      </c>
      <c r="F89" s="376"/>
      <c r="G89" s="376"/>
      <c r="H89" s="376"/>
      <c r="I89" s="31"/>
      <c r="J89" s="31"/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225</v>
      </c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1"/>
      <c r="D91" s="31"/>
      <c r="E91" s="340" t="str">
        <f>E13</f>
        <v>29.6 - Zábradlí Z07</v>
      </c>
      <c r="F91" s="376"/>
      <c r="G91" s="376"/>
      <c r="H91" s="376"/>
      <c r="I91" s="31"/>
      <c r="J91" s="31"/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18</v>
      </c>
      <c r="D93" s="31"/>
      <c r="E93" s="31"/>
      <c r="F93" s="24" t="str">
        <f>F16</f>
        <v>Rychnov u Jablonce nad Nisou</v>
      </c>
      <c r="G93" s="31"/>
      <c r="H93" s="31"/>
      <c r="I93" s="26" t="s">
        <v>20</v>
      </c>
      <c r="J93" s="54">
        <f>IF(J16="","",J16)</f>
        <v>45173</v>
      </c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5" customHeight="1">
      <c r="A94" s="31"/>
      <c r="B94" s="32"/>
      <c r="C94" s="31"/>
      <c r="D94" s="31"/>
      <c r="E94" s="31"/>
      <c r="F94" s="31"/>
      <c r="G94" s="31"/>
      <c r="H94" s="31"/>
      <c r="I94" s="31"/>
      <c r="J94" s="31"/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2" customHeight="1">
      <c r="A95" s="31"/>
      <c r="B95" s="32"/>
      <c r="C95" s="26" t="s">
        <v>21</v>
      </c>
      <c r="D95" s="31"/>
      <c r="E95" s="31"/>
      <c r="F95" s="24" t="str">
        <f>E19</f>
        <v>Město Rychnov u Jablonce nad Nisou</v>
      </c>
      <c r="G95" s="31"/>
      <c r="H95" s="31"/>
      <c r="I95" s="26" t="s">
        <v>31</v>
      </c>
      <c r="J95" s="27" t="str">
        <f>E25</f>
        <v>DESIGM 4</v>
      </c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5.7" customHeight="1">
      <c r="A96" s="31"/>
      <c r="B96" s="32"/>
      <c r="C96" s="26" t="s">
        <v>27</v>
      </c>
      <c r="D96" s="31"/>
      <c r="E96" s="31"/>
      <c r="F96" s="24" t="str">
        <f>IF(E22="","",E22)</f>
        <v>CL-EVANS s.r.o., Bulharská 1557, Česká Lípa</v>
      </c>
      <c r="G96" s="31"/>
      <c r="H96" s="31"/>
      <c r="I96" s="26" t="s">
        <v>35</v>
      </c>
      <c r="J96" s="27" t="str">
        <f>E28</f>
        <v>Radek Ulbricht, CL-EVANS s.r.o.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4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17" t="s">
        <v>140</v>
      </c>
      <c r="D98" s="99"/>
      <c r="E98" s="99"/>
      <c r="F98" s="99"/>
      <c r="G98" s="99"/>
      <c r="H98" s="99"/>
      <c r="I98" s="99"/>
      <c r="J98" s="118" t="s">
        <v>141</v>
      </c>
      <c r="K98" s="99"/>
      <c r="L98" s="4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9" customHeight="1">
      <c r="A100" s="31"/>
      <c r="B100" s="32"/>
      <c r="C100" s="119" t="s">
        <v>142</v>
      </c>
      <c r="D100" s="31"/>
      <c r="E100" s="31"/>
      <c r="F100" s="31"/>
      <c r="G100" s="31"/>
      <c r="H100" s="31"/>
      <c r="I100" s="31"/>
      <c r="J100" s="70">
        <f>J130</f>
        <v>240840.79</v>
      </c>
      <c r="K100" s="31"/>
      <c r="L100" s="4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7" t="s">
        <v>143</v>
      </c>
    </row>
    <row r="101" spans="1:47" s="9" customFormat="1" ht="24.95" customHeight="1">
      <c r="B101" s="120"/>
      <c r="D101" s="121" t="s">
        <v>236</v>
      </c>
      <c r="E101" s="122"/>
      <c r="F101" s="122"/>
      <c r="G101" s="122"/>
      <c r="H101" s="122"/>
      <c r="I101" s="122"/>
      <c r="J101" s="123">
        <f>J131</f>
        <v>224992</v>
      </c>
      <c r="L101" s="120"/>
    </row>
    <row r="102" spans="1:47" s="9" customFormat="1" ht="24.95" customHeight="1">
      <c r="B102" s="120"/>
      <c r="D102" s="121" t="s">
        <v>237</v>
      </c>
      <c r="E102" s="122"/>
      <c r="F102" s="122"/>
      <c r="G102" s="122"/>
      <c r="H102" s="122"/>
      <c r="I102" s="122"/>
      <c r="J102" s="123">
        <f>J142</f>
        <v>15848.789999999999</v>
      </c>
      <c r="L102" s="120"/>
    </row>
    <row r="103" spans="1:47" s="2" customFormat="1" ht="21.75" customHeight="1">
      <c r="A103" s="31"/>
      <c r="B103" s="32"/>
      <c r="C103" s="31"/>
      <c r="D103" s="31"/>
      <c r="E103" s="31"/>
      <c r="F103" s="31"/>
      <c r="G103" s="31"/>
      <c r="H103" s="31"/>
      <c r="I103" s="31"/>
      <c r="J103" s="31"/>
      <c r="K103" s="31"/>
      <c r="L103" s="4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47" s="2" customFormat="1" ht="6.95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47" s="2" customFormat="1" ht="29.25" customHeight="1">
      <c r="A105" s="31"/>
      <c r="B105" s="32"/>
      <c r="C105" s="119" t="s">
        <v>147</v>
      </c>
      <c r="D105" s="31"/>
      <c r="E105" s="31"/>
      <c r="F105" s="31"/>
      <c r="G105" s="31"/>
      <c r="H105" s="31"/>
      <c r="I105" s="31"/>
      <c r="J105" s="128">
        <v>0</v>
      </c>
      <c r="K105" s="31"/>
      <c r="L105" s="41"/>
      <c r="N105" s="129" t="s">
        <v>44</v>
      </c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47" s="2" customFormat="1" ht="18" customHeight="1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47" s="2" customFormat="1" ht="29.25" customHeight="1">
      <c r="A107" s="31"/>
      <c r="B107" s="32"/>
      <c r="C107" s="98" t="s">
        <v>131</v>
      </c>
      <c r="D107" s="99"/>
      <c r="E107" s="99"/>
      <c r="F107" s="99"/>
      <c r="G107" s="99"/>
      <c r="H107" s="99"/>
      <c r="I107" s="99"/>
      <c r="J107" s="100">
        <f>ROUND(J100+J105,2)</f>
        <v>240840.79</v>
      </c>
      <c r="K107" s="99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47" s="2" customFormat="1" ht="6.95" customHeight="1">
      <c r="A108" s="31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12" spans="1:47" s="2" customFormat="1" ht="6.95" customHeight="1">
      <c r="A112" s="31"/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24.95" customHeight="1">
      <c r="A113" s="31"/>
      <c r="B113" s="32"/>
      <c r="C113" s="21" t="s">
        <v>148</v>
      </c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6.95" customHeight="1">
      <c r="A114" s="31"/>
      <c r="B114" s="32"/>
      <c r="C114" s="31"/>
      <c r="D114" s="31"/>
      <c r="E114" s="31"/>
      <c r="F114" s="31"/>
      <c r="G114" s="31"/>
      <c r="H114" s="31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12" customHeight="1">
      <c r="A115" s="31"/>
      <c r="B115" s="32"/>
      <c r="C115" s="26" t="s">
        <v>14</v>
      </c>
      <c r="D115" s="31"/>
      <c r="E115" s="31"/>
      <c r="F115" s="31"/>
      <c r="G115" s="31"/>
      <c r="H115" s="31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16.5" customHeight="1">
      <c r="A116" s="31"/>
      <c r="B116" s="32"/>
      <c r="C116" s="31"/>
      <c r="D116" s="31"/>
      <c r="E116" s="377" t="str">
        <f>E7</f>
        <v>Integrované městské centrum TILIA -Zm.L. -dod.č.6</v>
      </c>
      <c r="F116" s="378"/>
      <c r="G116" s="378"/>
      <c r="H116" s="378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1" customFormat="1" ht="12" customHeight="1">
      <c r="B117" s="20"/>
      <c r="C117" s="26" t="s">
        <v>133</v>
      </c>
      <c r="L117" s="20"/>
    </row>
    <row r="118" spans="1:31" s="1" customFormat="1" ht="16.5" customHeight="1">
      <c r="B118" s="20"/>
      <c r="E118" s="377" t="s">
        <v>134</v>
      </c>
      <c r="F118" s="343"/>
      <c r="G118" s="343"/>
      <c r="H118" s="343"/>
      <c r="L118" s="20"/>
    </row>
    <row r="119" spans="1:31" s="1" customFormat="1" ht="12" customHeight="1">
      <c r="B119" s="20"/>
      <c r="C119" s="26" t="s">
        <v>135</v>
      </c>
      <c r="L119" s="20"/>
    </row>
    <row r="120" spans="1:31" s="2" customFormat="1" ht="16.5" customHeight="1">
      <c r="A120" s="31"/>
      <c r="B120" s="32"/>
      <c r="C120" s="31"/>
      <c r="D120" s="31"/>
      <c r="E120" s="379" t="s">
        <v>223</v>
      </c>
      <c r="F120" s="376"/>
      <c r="G120" s="376"/>
      <c r="H120" s="376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2" customHeight="1">
      <c r="A121" s="31"/>
      <c r="B121" s="32"/>
      <c r="C121" s="26" t="s">
        <v>225</v>
      </c>
      <c r="D121" s="31"/>
      <c r="E121" s="31"/>
      <c r="F121" s="31"/>
      <c r="G121" s="31"/>
      <c r="H121" s="31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6.5" customHeight="1">
      <c r="A122" s="31"/>
      <c r="B122" s="32"/>
      <c r="C122" s="31"/>
      <c r="D122" s="31"/>
      <c r="E122" s="340" t="str">
        <f>E13</f>
        <v>29.6 - Zábradlí Z07</v>
      </c>
      <c r="F122" s="376"/>
      <c r="G122" s="376"/>
      <c r="H122" s="376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6.9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2" customHeight="1">
      <c r="A124" s="31"/>
      <c r="B124" s="32"/>
      <c r="C124" s="26" t="s">
        <v>18</v>
      </c>
      <c r="D124" s="31"/>
      <c r="E124" s="31"/>
      <c r="F124" s="24" t="str">
        <f>F16</f>
        <v>Rychnov u Jablonce nad Nisou</v>
      </c>
      <c r="G124" s="31"/>
      <c r="H124" s="31"/>
      <c r="I124" s="26" t="s">
        <v>20</v>
      </c>
      <c r="J124" s="54">
        <f>IF(J16="","",J16)</f>
        <v>45173</v>
      </c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6.95" customHeight="1">
      <c r="A125" s="31"/>
      <c r="B125" s="32"/>
      <c r="C125" s="31"/>
      <c r="D125" s="31"/>
      <c r="E125" s="31"/>
      <c r="F125" s="31"/>
      <c r="G125" s="31"/>
      <c r="H125" s="31"/>
      <c r="I125" s="31"/>
      <c r="J125" s="31"/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2" customHeight="1">
      <c r="A126" s="31"/>
      <c r="B126" s="32"/>
      <c r="C126" s="26" t="s">
        <v>21</v>
      </c>
      <c r="D126" s="31"/>
      <c r="E126" s="31"/>
      <c r="F126" s="24" t="str">
        <f>E19</f>
        <v>Město Rychnov u Jablonce nad Nisou</v>
      </c>
      <c r="G126" s="31"/>
      <c r="H126" s="31"/>
      <c r="I126" s="26" t="s">
        <v>31</v>
      </c>
      <c r="J126" s="27" t="str">
        <f>E25</f>
        <v>DESIGM 4</v>
      </c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25.7" customHeight="1">
      <c r="A127" s="31"/>
      <c r="B127" s="32"/>
      <c r="C127" s="26" t="s">
        <v>27</v>
      </c>
      <c r="D127" s="31"/>
      <c r="E127" s="31"/>
      <c r="F127" s="24" t="str">
        <f>IF(E22="","",E22)</f>
        <v>CL-EVANS s.r.o., Bulharská 1557, Česká Lípa</v>
      </c>
      <c r="G127" s="31"/>
      <c r="H127" s="31"/>
      <c r="I127" s="26" t="s">
        <v>35</v>
      </c>
      <c r="J127" s="27" t="str">
        <f>E28</f>
        <v>Radek Ulbricht, CL-EVANS s.r.o.</v>
      </c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0.3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11" customFormat="1" ht="29.25" customHeight="1">
      <c r="A129" s="130"/>
      <c r="B129" s="131"/>
      <c r="C129" s="132" t="s">
        <v>149</v>
      </c>
      <c r="D129" s="133" t="s">
        <v>65</v>
      </c>
      <c r="E129" s="133" t="s">
        <v>61</v>
      </c>
      <c r="F129" s="133" t="s">
        <v>62</v>
      </c>
      <c r="G129" s="133" t="s">
        <v>150</v>
      </c>
      <c r="H129" s="133" t="s">
        <v>151</v>
      </c>
      <c r="I129" s="133" t="s">
        <v>152</v>
      </c>
      <c r="J129" s="133" t="s">
        <v>141</v>
      </c>
      <c r="K129" s="134" t="s">
        <v>153</v>
      </c>
      <c r="L129" s="135"/>
      <c r="M129" s="61" t="s">
        <v>1</v>
      </c>
      <c r="N129" s="62" t="s">
        <v>44</v>
      </c>
      <c r="O129" s="62" t="s">
        <v>154</v>
      </c>
      <c r="P129" s="62" t="s">
        <v>155</v>
      </c>
      <c r="Q129" s="62" t="s">
        <v>156</v>
      </c>
      <c r="R129" s="62" t="s">
        <v>157</v>
      </c>
      <c r="S129" s="62" t="s">
        <v>158</v>
      </c>
      <c r="T129" s="62" t="s">
        <v>159</v>
      </c>
      <c r="U129" s="63" t="s">
        <v>160</v>
      </c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</row>
    <row r="130" spans="1:65" s="2" customFormat="1" ht="22.9" customHeight="1">
      <c r="A130" s="31"/>
      <c r="B130" s="32"/>
      <c r="C130" s="68" t="s">
        <v>161</v>
      </c>
      <c r="D130" s="31"/>
      <c r="E130" s="31"/>
      <c r="F130" s="31"/>
      <c r="G130" s="31"/>
      <c r="H130" s="31"/>
      <c r="I130" s="31"/>
      <c r="J130" s="136">
        <f>BK130</f>
        <v>240840.79</v>
      </c>
      <c r="K130" s="31"/>
      <c r="L130" s="32"/>
      <c r="M130" s="64"/>
      <c r="N130" s="55"/>
      <c r="O130" s="65"/>
      <c r="P130" s="137">
        <f>P131+P142</f>
        <v>0</v>
      </c>
      <c r="Q130" s="65"/>
      <c r="R130" s="137">
        <f>R131+R142</f>
        <v>2.9221600000000004E-2</v>
      </c>
      <c r="S130" s="65"/>
      <c r="T130" s="137">
        <f>T131+T142</f>
        <v>0</v>
      </c>
      <c r="U130" s="66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7" t="s">
        <v>79</v>
      </c>
      <c r="AU130" s="17" t="s">
        <v>143</v>
      </c>
      <c r="BK130" s="138">
        <f>BK131+BK142</f>
        <v>240840.79</v>
      </c>
    </row>
    <row r="131" spans="1:65" s="12" customFormat="1" ht="25.9" customHeight="1">
      <c r="B131" s="139"/>
      <c r="D131" s="140" t="s">
        <v>79</v>
      </c>
      <c r="E131" s="141" t="s">
        <v>175</v>
      </c>
      <c r="F131" s="141" t="s">
        <v>176</v>
      </c>
      <c r="J131" s="142">
        <f>BK131</f>
        <v>224992</v>
      </c>
      <c r="L131" s="139"/>
      <c r="M131" s="143"/>
      <c r="N131" s="144"/>
      <c r="O131" s="144"/>
      <c r="P131" s="145">
        <f>SUM(P132:P141)</f>
        <v>0</v>
      </c>
      <c r="Q131" s="144"/>
      <c r="R131" s="145">
        <f>SUM(R132:R141)</f>
        <v>9.9200000000000017E-3</v>
      </c>
      <c r="S131" s="144"/>
      <c r="T131" s="145">
        <f>SUM(T132:T141)</f>
        <v>0</v>
      </c>
      <c r="U131" s="146"/>
      <c r="AR131" s="140" t="s">
        <v>172</v>
      </c>
      <c r="AT131" s="147" t="s">
        <v>79</v>
      </c>
      <c r="AU131" s="147" t="s">
        <v>80</v>
      </c>
      <c r="AY131" s="140" t="s">
        <v>164</v>
      </c>
      <c r="BK131" s="148">
        <f>SUM(BK132:BK141)</f>
        <v>224992</v>
      </c>
    </row>
    <row r="132" spans="1:65" s="2" customFormat="1" ht="24.2" customHeight="1">
      <c r="A132" s="31"/>
      <c r="B132" s="151"/>
      <c r="C132" s="152" t="s">
        <v>99</v>
      </c>
      <c r="D132" s="152" t="s">
        <v>168</v>
      </c>
      <c r="E132" s="153" t="s">
        <v>238</v>
      </c>
      <c r="F132" s="154" t="s">
        <v>239</v>
      </c>
      <c r="G132" s="155" t="s">
        <v>240</v>
      </c>
      <c r="H132" s="156">
        <v>7.2</v>
      </c>
      <c r="I132" s="157">
        <v>1410</v>
      </c>
      <c r="J132" s="157">
        <f>ROUND(I132*H132,2)</f>
        <v>10152</v>
      </c>
      <c r="K132" s="154" t="s">
        <v>1</v>
      </c>
      <c r="L132" s="32"/>
      <c r="M132" s="158" t="s">
        <v>1</v>
      </c>
      <c r="N132" s="159" t="s">
        <v>45</v>
      </c>
      <c r="O132" s="160">
        <v>0</v>
      </c>
      <c r="P132" s="160">
        <f>O132*H132</f>
        <v>0</v>
      </c>
      <c r="Q132" s="160">
        <v>4.0000000000000002E-4</v>
      </c>
      <c r="R132" s="160">
        <f>Q132*H132</f>
        <v>2.8800000000000002E-3</v>
      </c>
      <c r="S132" s="160">
        <v>0</v>
      </c>
      <c r="T132" s="160">
        <f>S132*H132</f>
        <v>0</v>
      </c>
      <c r="U132" s="161" t="s">
        <v>1</v>
      </c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62" t="s">
        <v>172</v>
      </c>
      <c r="AT132" s="162" t="s">
        <v>168</v>
      </c>
      <c r="AU132" s="162" t="s">
        <v>87</v>
      </c>
      <c r="AY132" s="17" t="s">
        <v>164</v>
      </c>
      <c r="BE132" s="163">
        <f>IF(N132="základní",J132,0)</f>
        <v>10152</v>
      </c>
      <c r="BF132" s="163">
        <f>IF(N132="snížená",J132,0)</f>
        <v>0</v>
      </c>
      <c r="BG132" s="163">
        <f>IF(N132="zákl. přenesená",J132,0)</f>
        <v>0</v>
      </c>
      <c r="BH132" s="163">
        <f>IF(N132="sníž. přenesená",J132,0)</f>
        <v>0</v>
      </c>
      <c r="BI132" s="163">
        <f>IF(N132="nulová",J132,0)</f>
        <v>0</v>
      </c>
      <c r="BJ132" s="17" t="s">
        <v>87</v>
      </c>
      <c r="BK132" s="163">
        <f>ROUND(I132*H132,2)</f>
        <v>10152</v>
      </c>
      <c r="BL132" s="17" t="s">
        <v>172</v>
      </c>
      <c r="BM132" s="162" t="s">
        <v>579</v>
      </c>
    </row>
    <row r="133" spans="1:65" s="2" customFormat="1" ht="19.5">
      <c r="A133" s="31"/>
      <c r="B133" s="32"/>
      <c r="C133" s="31"/>
      <c r="D133" s="164" t="s">
        <v>174</v>
      </c>
      <c r="E133" s="31"/>
      <c r="F133" s="165" t="s">
        <v>242</v>
      </c>
      <c r="G133" s="31"/>
      <c r="H133" s="31"/>
      <c r="I133" s="31"/>
      <c r="J133" s="31"/>
      <c r="K133" s="31"/>
      <c r="L133" s="32"/>
      <c r="M133" s="166"/>
      <c r="N133" s="167"/>
      <c r="O133" s="57"/>
      <c r="P133" s="57"/>
      <c r="Q133" s="57"/>
      <c r="R133" s="57"/>
      <c r="S133" s="57"/>
      <c r="T133" s="57"/>
      <c r="U133" s="58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7" t="s">
        <v>174</v>
      </c>
      <c r="AU133" s="17" t="s">
        <v>87</v>
      </c>
    </row>
    <row r="134" spans="1:65" s="13" customFormat="1">
      <c r="B134" s="173"/>
      <c r="D134" s="164" t="s">
        <v>243</v>
      </c>
      <c r="E134" s="174" t="s">
        <v>244</v>
      </c>
      <c r="F134" s="175" t="s">
        <v>580</v>
      </c>
      <c r="H134" s="176">
        <v>7.2</v>
      </c>
      <c r="L134" s="173"/>
      <c r="M134" s="177"/>
      <c r="N134" s="178"/>
      <c r="O134" s="178"/>
      <c r="P134" s="178"/>
      <c r="Q134" s="178"/>
      <c r="R134" s="178"/>
      <c r="S134" s="178"/>
      <c r="T134" s="178"/>
      <c r="U134" s="179"/>
      <c r="AT134" s="174" t="s">
        <v>243</v>
      </c>
      <c r="AU134" s="174" t="s">
        <v>87</v>
      </c>
      <c r="AV134" s="13" t="s">
        <v>89</v>
      </c>
      <c r="AW134" s="13" t="s">
        <v>34</v>
      </c>
      <c r="AX134" s="13" t="s">
        <v>80</v>
      </c>
      <c r="AY134" s="174" t="s">
        <v>164</v>
      </c>
    </row>
    <row r="135" spans="1:65" s="13" customFormat="1">
      <c r="B135" s="173"/>
      <c r="D135" s="164" t="s">
        <v>243</v>
      </c>
      <c r="E135" s="174" t="s">
        <v>246</v>
      </c>
      <c r="F135" s="175" t="s">
        <v>247</v>
      </c>
      <c r="H135" s="176">
        <v>7.2</v>
      </c>
      <c r="L135" s="173"/>
      <c r="M135" s="177"/>
      <c r="N135" s="178"/>
      <c r="O135" s="178"/>
      <c r="P135" s="178"/>
      <c r="Q135" s="178"/>
      <c r="R135" s="178"/>
      <c r="S135" s="178"/>
      <c r="T135" s="178"/>
      <c r="U135" s="179"/>
      <c r="AT135" s="174" t="s">
        <v>243</v>
      </c>
      <c r="AU135" s="174" t="s">
        <v>87</v>
      </c>
      <c r="AV135" s="13" t="s">
        <v>89</v>
      </c>
      <c r="AW135" s="13" t="s">
        <v>34</v>
      </c>
      <c r="AX135" s="13" t="s">
        <v>87</v>
      </c>
      <c r="AY135" s="174" t="s">
        <v>164</v>
      </c>
    </row>
    <row r="136" spans="1:65" s="2" customFormat="1" ht="24.2" customHeight="1">
      <c r="A136" s="31"/>
      <c r="B136" s="151"/>
      <c r="C136" s="152" t="s">
        <v>87</v>
      </c>
      <c r="D136" s="152" t="s">
        <v>168</v>
      </c>
      <c r="E136" s="153" t="s">
        <v>581</v>
      </c>
      <c r="F136" s="154" t="s">
        <v>582</v>
      </c>
      <c r="G136" s="155" t="s">
        <v>240</v>
      </c>
      <c r="H136" s="156">
        <v>17.600000000000001</v>
      </c>
      <c r="I136" s="157">
        <v>1540</v>
      </c>
      <c r="J136" s="157">
        <f>ROUND(I136*H136,2)</f>
        <v>27104</v>
      </c>
      <c r="K136" s="154" t="s">
        <v>1</v>
      </c>
      <c r="L136" s="32"/>
      <c r="M136" s="158" t="s">
        <v>1</v>
      </c>
      <c r="N136" s="159" t="s">
        <v>45</v>
      </c>
      <c r="O136" s="160">
        <v>0</v>
      </c>
      <c r="P136" s="160">
        <f>O136*H136</f>
        <v>0</v>
      </c>
      <c r="Q136" s="160">
        <v>4.0000000000000002E-4</v>
      </c>
      <c r="R136" s="160">
        <f>Q136*H136</f>
        <v>7.0400000000000011E-3</v>
      </c>
      <c r="S136" s="160">
        <v>0</v>
      </c>
      <c r="T136" s="160">
        <f>S136*H136</f>
        <v>0</v>
      </c>
      <c r="U136" s="161" t="s">
        <v>1</v>
      </c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62" t="s">
        <v>172</v>
      </c>
      <c r="AT136" s="162" t="s">
        <v>168</v>
      </c>
      <c r="AU136" s="162" t="s">
        <v>87</v>
      </c>
      <c r="AY136" s="17" t="s">
        <v>164</v>
      </c>
      <c r="BE136" s="163">
        <f>IF(N136="základní",J136,0)</f>
        <v>27104</v>
      </c>
      <c r="BF136" s="163">
        <f>IF(N136="snížená",J136,0)</f>
        <v>0</v>
      </c>
      <c r="BG136" s="163">
        <f>IF(N136="zákl. přenesená",J136,0)</f>
        <v>0</v>
      </c>
      <c r="BH136" s="163">
        <f>IF(N136="sníž. přenesená",J136,0)</f>
        <v>0</v>
      </c>
      <c r="BI136" s="163">
        <f>IF(N136="nulová",J136,0)</f>
        <v>0</v>
      </c>
      <c r="BJ136" s="17" t="s">
        <v>87</v>
      </c>
      <c r="BK136" s="163">
        <f>ROUND(I136*H136,2)</f>
        <v>27104</v>
      </c>
      <c r="BL136" s="17" t="s">
        <v>172</v>
      </c>
      <c r="BM136" s="162" t="s">
        <v>583</v>
      </c>
    </row>
    <row r="137" spans="1:65" s="2" customFormat="1" ht="19.5">
      <c r="A137" s="31"/>
      <c r="B137" s="32"/>
      <c r="C137" s="31"/>
      <c r="D137" s="164" t="s">
        <v>174</v>
      </c>
      <c r="E137" s="31"/>
      <c r="F137" s="165" t="s">
        <v>584</v>
      </c>
      <c r="G137" s="31"/>
      <c r="H137" s="31"/>
      <c r="I137" s="31"/>
      <c r="J137" s="31"/>
      <c r="K137" s="31"/>
      <c r="L137" s="32"/>
      <c r="M137" s="166"/>
      <c r="N137" s="167"/>
      <c r="O137" s="57"/>
      <c r="P137" s="57"/>
      <c r="Q137" s="57"/>
      <c r="R137" s="57"/>
      <c r="S137" s="57"/>
      <c r="T137" s="57"/>
      <c r="U137" s="58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T137" s="17" t="s">
        <v>174</v>
      </c>
      <c r="AU137" s="17" t="s">
        <v>87</v>
      </c>
    </row>
    <row r="138" spans="1:65" s="13" customFormat="1">
      <c r="B138" s="173"/>
      <c r="D138" s="164" t="s">
        <v>243</v>
      </c>
      <c r="E138" s="174" t="s">
        <v>353</v>
      </c>
      <c r="F138" s="175" t="s">
        <v>585</v>
      </c>
      <c r="H138" s="176">
        <v>17.600000000000001</v>
      </c>
      <c r="L138" s="173"/>
      <c r="M138" s="177"/>
      <c r="N138" s="178"/>
      <c r="O138" s="178"/>
      <c r="P138" s="178"/>
      <c r="Q138" s="178"/>
      <c r="R138" s="178"/>
      <c r="S138" s="178"/>
      <c r="T138" s="178"/>
      <c r="U138" s="179"/>
      <c r="AT138" s="174" t="s">
        <v>243</v>
      </c>
      <c r="AU138" s="174" t="s">
        <v>87</v>
      </c>
      <c r="AV138" s="13" t="s">
        <v>89</v>
      </c>
      <c r="AW138" s="13" t="s">
        <v>34</v>
      </c>
      <c r="AX138" s="13" t="s">
        <v>80</v>
      </c>
      <c r="AY138" s="174" t="s">
        <v>164</v>
      </c>
    </row>
    <row r="139" spans="1:65" s="13" customFormat="1">
      <c r="B139" s="173"/>
      <c r="D139" s="164" t="s">
        <v>243</v>
      </c>
      <c r="E139" s="174" t="s">
        <v>355</v>
      </c>
      <c r="F139" s="175" t="s">
        <v>356</v>
      </c>
      <c r="H139" s="176">
        <v>17.600000000000001</v>
      </c>
      <c r="L139" s="173"/>
      <c r="M139" s="177"/>
      <c r="N139" s="178"/>
      <c r="O139" s="178"/>
      <c r="P139" s="178"/>
      <c r="Q139" s="178"/>
      <c r="R139" s="178"/>
      <c r="S139" s="178"/>
      <c r="T139" s="178"/>
      <c r="U139" s="179"/>
      <c r="AT139" s="174" t="s">
        <v>243</v>
      </c>
      <c r="AU139" s="174" t="s">
        <v>87</v>
      </c>
      <c r="AV139" s="13" t="s">
        <v>89</v>
      </c>
      <c r="AW139" s="13" t="s">
        <v>34</v>
      </c>
      <c r="AX139" s="13" t="s">
        <v>87</v>
      </c>
      <c r="AY139" s="174" t="s">
        <v>164</v>
      </c>
    </row>
    <row r="140" spans="1:65" s="2" customFormat="1" ht="21.75" customHeight="1">
      <c r="A140" s="31"/>
      <c r="B140" s="151"/>
      <c r="C140" s="180" t="s">
        <v>89</v>
      </c>
      <c r="D140" s="180" t="s">
        <v>240</v>
      </c>
      <c r="E140" s="181" t="s">
        <v>248</v>
      </c>
      <c r="F140" s="182" t="s">
        <v>249</v>
      </c>
      <c r="G140" s="183" t="s">
        <v>240</v>
      </c>
      <c r="H140" s="184">
        <v>24.8</v>
      </c>
      <c r="I140" s="185">
        <v>7570</v>
      </c>
      <c r="J140" s="185">
        <f>ROUND(I140*H140,2)</f>
        <v>187736</v>
      </c>
      <c r="K140" s="182" t="s">
        <v>1</v>
      </c>
      <c r="L140" s="186"/>
      <c r="M140" s="187" t="s">
        <v>1</v>
      </c>
      <c r="N140" s="188" t="s">
        <v>45</v>
      </c>
      <c r="O140" s="160">
        <v>0</v>
      </c>
      <c r="P140" s="160">
        <f>O140*H140</f>
        <v>0</v>
      </c>
      <c r="Q140" s="160">
        <v>0</v>
      </c>
      <c r="R140" s="160">
        <f>Q140*H140</f>
        <v>0</v>
      </c>
      <c r="S140" s="160">
        <v>0</v>
      </c>
      <c r="T140" s="160">
        <f>S140*H140</f>
        <v>0</v>
      </c>
      <c r="U140" s="161" t="s">
        <v>1</v>
      </c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62" t="s">
        <v>250</v>
      </c>
      <c r="AT140" s="162" t="s">
        <v>240</v>
      </c>
      <c r="AU140" s="162" t="s">
        <v>87</v>
      </c>
      <c r="AY140" s="17" t="s">
        <v>164</v>
      </c>
      <c r="BE140" s="163">
        <f>IF(N140="základní",J140,0)</f>
        <v>187736</v>
      </c>
      <c r="BF140" s="163">
        <f>IF(N140="snížená",J140,0)</f>
        <v>0</v>
      </c>
      <c r="BG140" s="163">
        <f>IF(N140="zákl. přenesená",J140,0)</f>
        <v>0</v>
      </c>
      <c r="BH140" s="163">
        <f>IF(N140="sníž. přenesená",J140,0)</f>
        <v>0</v>
      </c>
      <c r="BI140" s="163">
        <f>IF(N140="nulová",J140,0)</f>
        <v>0</v>
      </c>
      <c r="BJ140" s="17" t="s">
        <v>87</v>
      </c>
      <c r="BK140" s="163">
        <f>ROUND(I140*H140,2)</f>
        <v>187736</v>
      </c>
      <c r="BL140" s="17" t="s">
        <v>172</v>
      </c>
      <c r="BM140" s="162" t="s">
        <v>586</v>
      </c>
    </row>
    <row r="141" spans="1:65" s="2" customFormat="1">
      <c r="A141" s="31"/>
      <c r="B141" s="32"/>
      <c r="C141" s="31"/>
      <c r="D141" s="164" t="s">
        <v>174</v>
      </c>
      <c r="E141" s="31"/>
      <c r="F141" s="165" t="s">
        <v>249</v>
      </c>
      <c r="G141" s="31"/>
      <c r="H141" s="31"/>
      <c r="I141" s="31"/>
      <c r="J141" s="31"/>
      <c r="K141" s="31"/>
      <c r="L141" s="32"/>
      <c r="M141" s="166"/>
      <c r="N141" s="167"/>
      <c r="O141" s="57"/>
      <c r="P141" s="57"/>
      <c r="Q141" s="57"/>
      <c r="R141" s="57"/>
      <c r="S141" s="57"/>
      <c r="T141" s="57"/>
      <c r="U141" s="58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T141" s="17" t="s">
        <v>174</v>
      </c>
      <c r="AU141" s="17" t="s">
        <v>87</v>
      </c>
    </row>
    <row r="142" spans="1:65" s="12" customFormat="1" ht="25.9" customHeight="1">
      <c r="B142" s="139"/>
      <c r="D142" s="140" t="s">
        <v>79</v>
      </c>
      <c r="E142" s="141" t="s">
        <v>263</v>
      </c>
      <c r="F142" s="141" t="s">
        <v>264</v>
      </c>
      <c r="J142" s="142">
        <f>BK142</f>
        <v>15848.789999999999</v>
      </c>
      <c r="L142" s="139"/>
      <c r="M142" s="143"/>
      <c r="N142" s="144"/>
      <c r="O142" s="144"/>
      <c r="P142" s="145">
        <f>SUM(P143:P188)</f>
        <v>0</v>
      </c>
      <c r="Q142" s="144"/>
      <c r="R142" s="145">
        <f>SUM(R143:R188)</f>
        <v>1.9301600000000002E-2</v>
      </c>
      <c r="S142" s="144"/>
      <c r="T142" s="145">
        <f>SUM(T143:T188)</f>
        <v>0</v>
      </c>
      <c r="U142" s="146"/>
      <c r="AR142" s="140" t="s">
        <v>172</v>
      </c>
      <c r="AT142" s="147" t="s">
        <v>79</v>
      </c>
      <c r="AU142" s="147" t="s">
        <v>80</v>
      </c>
      <c r="AY142" s="140" t="s">
        <v>164</v>
      </c>
      <c r="BK142" s="148">
        <f>SUM(BK143:BK188)</f>
        <v>15848.789999999999</v>
      </c>
    </row>
    <row r="143" spans="1:65" s="2" customFormat="1" ht="24.2" customHeight="1">
      <c r="A143" s="31"/>
      <c r="B143" s="151"/>
      <c r="C143" s="152" t="s">
        <v>172</v>
      </c>
      <c r="D143" s="152" t="s">
        <v>168</v>
      </c>
      <c r="E143" s="153" t="s">
        <v>266</v>
      </c>
      <c r="F143" s="154" t="s">
        <v>267</v>
      </c>
      <c r="G143" s="155" t="s">
        <v>268</v>
      </c>
      <c r="H143" s="156">
        <v>20.18</v>
      </c>
      <c r="I143" s="157">
        <v>75.099999999999994</v>
      </c>
      <c r="J143" s="157">
        <f>ROUND(I143*H143,2)</f>
        <v>1515.52</v>
      </c>
      <c r="K143" s="154" t="s">
        <v>1</v>
      </c>
      <c r="L143" s="32"/>
      <c r="M143" s="158" t="s">
        <v>1</v>
      </c>
      <c r="N143" s="159" t="s">
        <v>45</v>
      </c>
      <c r="O143" s="160">
        <v>0</v>
      </c>
      <c r="P143" s="160">
        <f>O143*H143</f>
        <v>0</v>
      </c>
      <c r="Q143" s="160">
        <v>6.9999999999999994E-5</v>
      </c>
      <c r="R143" s="160">
        <f>Q143*H143</f>
        <v>1.4125999999999997E-3</v>
      </c>
      <c r="S143" s="160">
        <v>0</v>
      </c>
      <c r="T143" s="160">
        <f>S143*H143</f>
        <v>0</v>
      </c>
      <c r="U143" s="161" t="s">
        <v>1</v>
      </c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62" t="s">
        <v>172</v>
      </c>
      <c r="AT143" s="162" t="s">
        <v>168</v>
      </c>
      <c r="AU143" s="162" t="s">
        <v>87</v>
      </c>
      <c r="AY143" s="17" t="s">
        <v>164</v>
      </c>
      <c r="BE143" s="163">
        <f>IF(N143="základní",J143,0)</f>
        <v>1515.52</v>
      </c>
      <c r="BF143" s="163">
        <f>IF(N143="snížená",J143,0)</f>
        <v>0</v>
      </c>
      <c r="BG143" s="163">
        <f>IF(N143="zákl. přenesená",J143,0)</f>
        <v>0</v>
      </c>
      <c r="BH143" s="163">
        <f>IF(N143="sníž. přenesená",J143,0)</f>
        <v>0</v>
      </c>
      <c r="BI143" s="163">
        <f>IF(N143="nulová",J143,0)</f>
        <v>0</v>
      </c>
      <c r="BJ143" s="17" t="s">
        <v>87</v>
      </c>
      <c r="BK143" s="163">
        <f>ROUND(I143*H143,2)</f>
        <v>1515.52</v>
      </c>
      <c r="BL143" s="17" t="s">
        <v>172</v>
      </c>
      <c r="BM143" s="162" t="s">
        <v>587</v>
      </c>
    </row>
    <row r="144" spans="1:65" s="2" customFormat="1" ht="19.5">
      <c r="A144" s="31"/>
      <c r="B144" s="32"/>
      <c r="C144" s="31"/>
      <c r="D144" s="164" t="s">
        <v>174</v>
      </c>
      <c r="E144" s="31"/>
      <c r="F144" s="165" t="s">
        <v>270</v>
      </c>
      <c r="G144" s="31"/>
      <c r="H144" s="31"/>
      <c r="I144" s="31"/>
      <c r="J144" s="31"/>
      <c r="K144" s="31"/>
      <c r="L144" s="32"/>
      <c r="M144" s="166"/>
      <c r="N144" s="167"/>
      <c r="O144" s="57"/>
      <c r="P144" s="57"/>
      <c r="Q144" s="57"/>
      <c r="R144" s="57"/>
      <c r="S144" s="57"/>
      <c r="T144" s="57"/>
      <c r="U144" s="58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T144" s="17" t="s">
        <v>174</v>
      </c>
      <c r="AU144" s="17" t="s">
        <v>87</v>
      </c>
    </row>
    <row r="145" spans="1:65" s="13" customFormat="1">
      <c r="B145" s="173"/>
      <c r="D145" s="164" t="s">
        <v>243</v>
      </c>
      <c r="E145" s="174" t="s">
        <v>259</v>
      </c>
      <c r="F145" s="175" t="s">
        <v>588</v>
      </c>
      <c r="H145" s="176">
        <v>3.403</v>
      </c>
      <c r="L145" s="173"/>
      <c r="M145" s="177"/>
      <c r="N145" s="178"/>
      <c r="O145" s="178"/>
      <c r="P145" s="178"/>
      <c r="Q145" s="178"/>
      <c r="R145" s="178"/>
      <c r="S145" s="178"/>
      <c r="T145" s="178"/>
      <c r="U145" s="179"/>
      <c r="AT145" s="174" t="s">
        <v>243</v>
      </c>
      <c r="AU145" s="174" t="s">
        <v>87</v>
      </c>
      <c r="AV145" s="13" t="s">
        <v>89</v>
      </c>
      <c r="AW145" s="13" t="s">
        <v>34</v>
      </c>
      <c r="AX145" s="13" t="s">
        <v>80</v>
      </c>
      <c r="AY145" s="174" t="s">
        <v>164</v>
      </c>
    </row>
    <row r="146" spans="1:65" s="13" customFormat="1" ht="33.75">
      <c r="B146" s="173"/>
      <c r="D146" s="164" t="s">
        <v>243</v>
      </c>
      <c r="E146" s="174" t="s">
        <v>261</v>
      </c>
      <c r="F146" s="175" t="s">
        <v>589</v>
      </c>
      <c r="H146" s="176">
        <v>9.5169999999999995</v>
      </c>
      <c r="L146" s="173"/>
      <c r="M146" s="177"/>
      <c r="N146" s="178"/>
      <c r="O146" s="178"/>
      <c r="P146" s="178"/>
      <c r="Q146" s="178"/>
      <c r="R146" s="178"/>
      <c r="S146" s="178"/>
      <c r="T146" s="178"/>
      <c r="U146" s="179"/>
      <c r="AT146" s="174" t="s">
        <v>243</v>
      </c>
      <c r="AU146" s="174" t="s">
        <v>87</v>
      </c>
      <c r="AV146" s="13" t="s">
        <v>89</v>
      </c>
      <c r="AW146" s="13" t="s">
        <v>34</v>
      </c>
      <c r="AX146" s="13" t="s">
        <v>80</v>
      </c>
      <c r="AY146" s="174" t="s">
        <v>164</v>
      </c>
    </row>
    <row r="147" spans="1:65" s="13" customFormat="1">
      <c r="B147" s="173"/>
      <c r="D147" s="164" t="s">
        <v>243</v>
      </c>
      <c r="E147" s="174" t="s">
        <v>575</v>
      </c>
      <c r="F147" s="175" t="s">
        <v>590</v>
      </c>
      <c r="H147" s="176">
        <v>7.26</v>
      </c>
      <c r="L147" s="173"/>
      <c r="M147" s="177"/>
      <c r="N147" s="178"/>
      <c r="O147" s="178"/>
      <c r="P147" s="178"/>
      <c r="Q147" s="178"/>
      <c r="R147" s="178"/>
      <c r="S147" s="178"/>
      <c r="T147" s="178"/>
      <c r="U147" s="179"/>
      <c r="AT147" s="174" t="s">
        <v>243</v>
      </c>
      <c r="AU147" s="174" t="s">
        <v>87</v>
      </c>
      <c r="AV147" s="13" t="s">
        <v>89</v>
      </c>
      <c r="AW147" s="13" t="s">
        <v>34</v>
      </c>
      <c r="AX147" s="13" t="s">
        <v>80</v>
      </c>
      <c r="AY147" s="174" t="s">
        <v>164</v>
      </c>
    </row>
    <row r="148" spans="1:65" s="13" customFormat="1">
      <c r="B148" s="173"/>
      <c r="D148" s="164" t="s">
        <v>243</v>
      </c>
      <c r="E148" s="174" t="s">
        <v>591</v>
      </c>
      <c r="F148" s="175" t="s">
        <v>592</v>
      </c>
      <c r="H148" s="176">
        <v>20.18</v>
      </c>
      <c r="L148" s="173"/>
      <c r="M148" s="177"/>
      <c r="N148" s="178"/>
      <c r="O148" s="178"/>
      <c r="P148" s="178"/>
      <c r="Q148" s="178"/>
      <c r="R148" s="178"/>
      <c r="S148" s="178"/>
      <c r="T148" s="178"/>
      <c r="U148" s="179"/>
      <c r="AT148" s="174" t="s">
        <v>243</v>
      </c>
      <c r="AU148" s="174" t="s">
        <v>87</v>
      </c>
      <c r="AV148" s="13" t="s">
        <v>89</v>
      </c>
      <c r="AW148" s="13" t="s">
        <v>34</v>
      </c>
      <c r="AX148" s="13" t="s">
        <v>87</v>
      </c>
      <c r="AY148" s="174" t="s">
        <v>164</v>
      </c>
    </row>
    <row r="149" spans="1:65" s="2" customFormat="1" ht="16.5" customHeight="1">
      <c r="A149" s="31"/>
      <c r="B149" s="151"/>
      <c r="C149" s="152" t="s">
        <v>265</v>
      </c>
      <c r="D149" s="152" t="s">
        <v>168</v>
      </c>
      <c r="E149" s="153" t="s">
        <v>279</v>
      </c>
      <c r="F149" s="154" t="s">
        <v>280</v>
      </c>
      <c r="G149" s="155" t="s">
        <v>268</v>
      </c>
      <c r="H149" s="156">
        <v>20.18</v>
      </c>
      <c r="I149" s="157">
        <v>5.43</v>
      </c>
      <c r="J149" s="157">
        <f>ROUND(I149*H149,2)</f>
        <v>109.58</v>
      </c>
      <c r="K149" s="154" t="s">
        <v>1</v>
      </c>
      <c r="L149" s="32"/>
      <c r="M149" s="158" t="s">
        <v>1</v>
      </c>
      <c r="N149" s="159" t="s">
        <v>45</v>
      </c>
      <c r="O149" s="160">
        <v>0</v>
      </c>
      <c r="P149" s="160">
        <f>O149*H149</f>
        <v>0</v>
      </c>
      <c r="Q149" s="160">
        <v>0</v>
      </c>
      <c r="R149" s="160">
        <f>Q149*H149</f>
        <v>0</v>
      </c>
      <c r="S149" s="160">
        <v>0</v>
      </c>
      <c r="T149" s="160">
        <f>S149*H149</f>
        <v>0</v>
      </c>
      <c r="U149" s="161" t="s">
        <v>1</v>
      </c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62" t="s">
        <v>172</v>
      </c>
      <c r="AT149" s="162" t="s">
        <v>168</v>
      </c>
      <c r="AU149" s="162" t="s">
        <v>87</v>
      </c>
      <c r="AY149" s="17" t="s">
        <v>164</v>
      </c>
      <c r="BE149" s="163">
        <f>IF(N149="základní",J149,0)</f>
        <v>109.58</v>
      </c>
      <c r="BF149" s="163">
        <f>IF(N149="snížená",J149,0)</f>
        <v>0</v>
      </c>
      <c r="BG149" s="163">
        <f>IF(N149="zákl. přenesená",J149,0)</f>
        <v>0</v>
      </c>
      <c r="BH149" s="163">
        <f>IF(N149="sníž. přenesená",J149,0)</f>
        <v>0</v>
      </c>
      <c r="BI149" s="163">
        <f>IF(N149="nulová",J149,0)</f>
        <v>0</v>
      </c>
      <c r="BJ149" s="17" t="s">
        <v>87</v>
      </c>
      <c r="BK149" s="163">
        <f>ROUND(I149*H149,2)</f>
        <v>109.58</v>
      </c>
      <c r="BL149" s="17" t="s">
        <v>172</v>
      </c>
      <c r="BM149" s="162" t="s">
        <v>593</v>
      </c>
    </row>
    <row r="150" spans="1:65" s="2" customFormat="1" ht="19.5">
      <c r="A150" s="31"/>
      <c r="B150" s="32"/>
      <c r="C150" s="31"/>
      <c r="D150" s="164" t="s">
        <v>174</v>
      </c>
      <c r="E150" s="31"/>
      <c r="F150" s="165" t="s">
        <v>282</v>
      </c>
      <c r="G150" s="31"/>
      <c r="H150" s="31"/>
      <c r="I150" s="31"/>
      <c r="J150" s="31"/>
      <c r="K150" s="31"/>
      <c r="L150" s="32"/>
      <c r="M150" s="166"/>
      <c r="N150" s="167"/>
      <c r="O150" s="57"/>
      <c r="P150" s="57"/>
      <c r="Q150" s="57"/>
      <c r="R150" s="57"/>
      <c r="S150" s="57"/>
      <c r="T150" s="57"/>
      <c r="U150" s="58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T150" s="17" t="s">
        <v>174</v>
      </c>
      <c r="AU150" s="17" t="s">
        <v>87</v>
      </c>
    </row>
    <row r="151" spans="1:65" s="13" customFormat="1">
      <c r="B151" s="173"/>
      <c r="D151" s="164" t="s">
        <v>243</v>
      </c>
      <c r="E151" s="174" t="s">
        <v>271</v>
      </c>
      <c r="F151" s="175" t="s">
        <v>588</v>
      </c>
      <c r="H151" s="176">
        <v>3.403</v>
      </c>
      <c r="L151" s="173"/>
      <c r="M151" s="177"/>
      <c r="N151" s="178"/>
      <c r="O151" s="178"/>
      <c r="P151" s="178"/>
      <c r="Q151" s="178"/>
      <c r="R151" s="178"/>
      <c r="S151" s="178"/>
      <c r="T151" s="178"/>
      <c r="U151" s="179"/>
      <c r="AT151" s="174" t="s">
        <v>243</v>
      </c>
      <c r="AU151" s="174" t="s">
        <v>87</v>
      </c>
      <c r="AV151" s="13" t="s">
        <v>89</v>
      </c>
      <c r="AW151" s="13" t="s">
        <v>34</v>
      </c>
      <c r="AX151" s="13" t="s">
        <v>80</v>
      </c>
      <c r="AY151" s="174" t="s">
        <v>164</v>
      </c>
    </row>
    <row r="152" spans="1:65" s="13" customFormat="1" ht="33.75">
      <c r="B152" s="173"/>
      <c r="D152" s="164" t="s">
        <v>243</v>
      </c>
      <c r="E152" s="174" t="s">
        <v>211</v>
      </c>
      <c r="F152" s="175" t="s">
        <v>589</v>
      </c>
      <c r="H152" s="176">
        <v>9.5169999999999995</v>
      </c>
      <c r="L152" s="173"/>
      <c r="M152" s="177"/>
      <c r="N152" s="178"/>
      <c r="O152" s="178"/>
      <c r="P152" s="178"/>
      <c r="Q152" s="178"/>
      <c r="R152" s="178"/>
      <c r="S152" s="178"/>
      <c r="T152" s="178"/>
      <c r="U152" s="179"/>
      <c r="AT152" s="174" t="s">
        <v>243</v>
      </c>
      <c r="AU152" s="174" t="s">
        <v>87</v>
      </c>
      <c r="AV152" s="13" t="s">
        <v>89</v>
      </c>
      <c r="AW152" s="13" t="s">
        <v>34</v>
      </c>
      <c r="AX152" s="13" t="s">
        <v>80</v>
      </c>
      <c r="AY152" s="174" t="s">
        <v>164</v>
      </c>
    </row>
    <row r="153" spans="1:65" s="13" customFormat="1">
      <c r="B153" s="173"/>
      <c r="D153" s="164" t="s">
        <v>243</v>
      </c>
      <c r="E153" s="174" t="s">
        <v>213</v>
      </c>
      <c r="F153" s="175" t="s">
        <v>590</v>
      </c>
      <c r="H153" s="176">
        <v>7.26</v>
      </c>
      <c r="L153" s="173"/>
      <c r="M153" s="177"/>
      <c r="N153" s="178"/>
      <c r="O153" s="178"/>
      <c r="P153" s="178"/>
      <c r="Q153" s="178"/>
      <c r="R153" s="178"/>
      <c r="S153" s="178"/>
      <c r="T153" s="178"/>
      <c r="U153" s="179"/>
      <c r="AT153" s="174" t="s">
        <v>243</v>
      </c>
      <c r="AU153" s="174" t="s">
        <v>87</v>
      </c>
      <c r="AV153" s="13" t="s">
        <v>89</v>
      </c>
      <c r="AW153" s="13" t="s">
        <v>34</v>
      </c>
      <c r="AX153" s="13" t="s">
        <v>80</v>
      </c>
      <c r="AY153" s="174" t="s">
        <v>164</v>
      </c>
    </row>
    <row r="154" spans="1:65" s="13" customFormat="1">
      <c r="B154" s="173"/>
      <c r="D154" s="164" t="s">
        <v>243</v>
      </c>
      <c r="E154" s="174" t="s">
        <v>215</v>
      </c>
      <c r="F154" s="175" t="s">
        <v>594</v>
      </c>
      <c r="H154" s="176">
        <v>20.18</v>
      </c>
      <c r="L154" s="173"/>
      <c r="M154" s="177"/>
      <c r="N154" s="178"/>
      <c r="O154" s="178"/>
      <c r="P154" s="178"/>
      <c r="Q154" s="178"/>
      <c r="R154" s="178"/>
      <c r="S154" s="178"/>
      <c r="T154" s="178"/>
      <c r="U154" s="179"/>
      <c r="AT154" s="174" t="s">
        <v>243</v>
      </c>
      <c r="AU154" s="174" t="s">
        <v>87</v>
      </c>
      <c r="AV154" s="13" t="s">
        <v>89</v>
      </c>
      <c r="AW154" s="13" t="s">
        <v>34</v>
      </c>
      <c r="AX154" s="13" t="s">
        <v>87</v>
      </c>
      <c r="AY154" s="174" t="s">
        <v>164</v>
      </c>
    </row>
    <row r="155" spans="1:65" s="2" customFormat="1" ht="24.2" customHeight="1">
      <c r="A155" s="31"/>
      <c r="B155" s="151"/>
      <c r="C155" s="152" t="s">
        <v>278</v>
      </c>
      <c r="D155" s="152" t="s">
        <v>168</v>
      </c>
      <c r="E155" s="153" t="s">
        <v>287</v>
      </c>
      <c r="F155" s="154" t="s">
        <v>288</v>
      </c>
      <c r="G155" s="155" t="s">
        <v>268</v>
      </c>
      <c r="H155" s="156">
        <v>20.18</v>
      </c>
      <c r="I155" s="157">
        <v>115</v>
      </c>
      <c r="J155" s="157">
        <f>ROUND(I155*H155,2)</f>
        <v>2320.6999999999998</v>
      </c>
      <c r="K155" s="154" t="s">
        <v>1</v>
      </c>
      <c r="L155" s="32"/>
      <c r="M155" s="158" t="s">
        <v>1</v>
      </c>
      <c r="N155" s="159" t="s">
        <v>45</v>
      </c>
      <c r="O155" s="160">
        <v>0</v>
      </c>
      <c r="P155" s="160">
        <f>O155*H155</f>
        <v>0</v>
      </c>
      <c r="Q155" s="160">
        <v>0</v>
      </c>
      <c r="R155" s="160">
        <f>Q155*H155</f>
        <v>0</v>
      </c>
      <c r="S155" s="160">
        <v>0</v>
      </c>
      <c r="T155" s="160">
        <f>S155*H155</f>
        <v>0</v>
      </c>
      <c r="U155" s="161" t="s">
        <v>1</v>
      </c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62" t="s">
        <v>172</v>
      </c>
      <c r="AT155" s="162" t="s">
        <v>168</v>
      </c>
      <c r="AU155" s="162" t="s">
        <v>87</v>
      </c>
      <c r="AY155" s="17" t="s">
        <v>164</v>
      </c>
      <c r="BE155" s="163">
        <f>IF(N155="základní",J155,0)</f>
        <v>2320.6999999999998</v>
      </c>
      <c r="BF155" s="163">
        <f>IF(N155="snížená",J155,0)</f>
        <v>0</v>
      </c>
      <c r="BG155" s="163">
        <f>IF(N155="zákl. přenesená",J155,0)</f>
        <v>0</v>
      </c>
      <c r="BH155" s="163">
        <f>IF(N155="sníž. přenesená",J155,0)</f>
        <v>0</v>
      </c>
      <c r="BI155" s="163">
        <f>IF(N155="nulová",J155,0)</f>
        <v>0</v>
      </c>
      <c r="BJ155" s="17" t="s">
        <v>87</v>
      </c>
      <c r="BK155" s="163">
        <f>ROUND(I155*H155,2)</f>
        <v>2320.6999999999998</v>
      </c>
      <c r="BL155" s="17" t="s">
        <v>172</v>
      </c>
      <c r="BM155" s="162" t="s">
        <v>595</v>
      </c>
    </row>
    <row r="156" spans="1:65" s="2" customFormat="1" ht="19.5">
      <c r="A156" s="31"/>
      <c r="B156" s="32"/>
      <c r="C156" s="31"/>
      <c r="D156" s="164" t="s">
        <v>174</v>
      </c>
      <c r="E156" s="31"/>
      <c r="F156" s="165" t="s">
        <v>290</v>
      </c>
      <c r="G156" s="31"/>
      <c r="H156" s="31"/>
      <c r="I156" s="31"/>
      <c r="J156" s="31"/>
      <c r="K156" s="31"/>
      <c r="L156" s="32"/>
      <c r="M156" s="166"/>
      <c r="N156" s="167"/>
      <c r="O156" s="57"/>
      <c r="P156" s="57"/>
      <c r="Q156" s="57"/>
      <c r="R156" s="57"/>
      <c r="S156" s="57"/>
      <c r="T156" s="57"/>
      <c r="U156" s="58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T156" s="17" t="s">
        <v>174</v>
      </c>
      <c r="AU156" s="17" t="s">
        <v>87</v>
      </c>
    </row>
    <row r="157" spans="1:65" s="13" customFormat="1">
      <c r="B157" s="173"/>
      <c r="D157" s="164" t="s">
        <v>243</v>
      </c>
      <c r="E157" s="174" t="s">
        <v>283</v>
      </c>
      <c r="F157" s="175" t="s">
        <v>588</v>
      </c>
      <c r="H157" s="176">
        <v>3.403</v>
      </c>
      <c r="L157" s="173"/>
      <c r="M157" s="177"/>
      <c r="N157" s="178"/>
      <c r="O157" s="178"/>
      <c r="P157" s="178"/>
      <c r="Q157" s="178"/>
      <c r="R157" s="178"/>
      <c r="S157" s="178"/>
      <c r="T157" s="178"/>
      <c r="U157" s="179"/>
      <c r="AT157" s="174" t="s">
        <v>243</v>
      </c>
      <c r="AU157" s="174" t="s">
        <v>87</v>
      </c>
      <c r="AV157" s="13" t="s">
        <v>89</v>
      </c>
      <c r="AW157" s="13" t="s">
        <v>34</v>
      </c>
      <c r="AX157" s="13" t="s">
        <v>80</v>
      </c>
      <c r="AY157" s="174" t="s">
        <v>164</v>
      </c>
    </row>
    <row r="158" spans="1:65" s="13" customFormat="1" ht="33.75">
      <c r="B158" s="173"/>
      <c r="D158" s="164" t="s">
        <v>243</v>
      </c>
      <c r="E158" s="174" t="s">
        <v>217</v>
      </c>
      <c r="F158" s="175" t="s">
        <v>589</v>
      </c>
      <c r="H158" s="176">
        <v>9.5169999999999995</v>
      </c>
      <c r="L158" s="173"/>
      <c r="M158" s="177"/>
      <c r="N158" s="178"/>
      <c r="O158" s="178"/>
      <c r="P158" s="178"/>
      <c r="Q158" s="178"/>
      <c r="R158" s="178"/>
      <c r="S158" s="178"/>
      <c r="T158" s="178"/>
      <c r="U158" s="179"/>
      <c r="AT158" s="174" t="s">
        <v>243</v>
      </c>
      <c r="AU158" s="174" t="s">
        <v>87</v>
      </c>
      <c r="AV158" s="13" t="s">
        <v>89</v>
      </c>
      <c r="AW158" s="13" t="s">
        <v>34</v>
      </c>
      <c r="AX158" s="13" t="s">
        <v>80</v>
      </c>
      <c r="AY158" s="174" t="s">
        <v>164</v>
      </c>
    </row>
    <row r="159" spans="1:65" s="13" customFormat="1">
      <c r="B159" s="173"/>
      <c r="D159" s="164" t="s">
        <v>243</v>
      </c>
      <c r="E159" s="174" t="s">
        <v>218</v>
      </c>
      <c r="F159" s="175" t="s">
        <v>590</v>
      </c>
      <c r="H159" s="176">
        <v>7.26</v>
      </c>
      <c r="L159" s="173"/>
      <c r="M159" s="177"/>
      <c r="N159" s="178"/>
      <c r="O159" s="178"/>
      <c r="P159" s="178"/>
      <c r="Q159" s="178"/>
      <c r="R159" s="178"/>
      <c r="S159" s="178"/>
      <c r="T159" s="178"/>
      <c r="U159" s="179"/>
      <c r="AT159" s="174" t="s">
        <v>243</v>
      </c>
      <c r="AU159" s="174" t="s">
        <v>87</v>
      </c>
      <c r="AV159" s="13" t="s">
        <v>89</v>
      </c>
      <c r="AW159" s="13" t="s">
        <v>34</v>
      </c>
      <c r="AX159" s="13" t="s">
        <v>80</v>
      </c>
      <c r="AY159" s="174" t="s">
        <v>164</v>
      </c>
    </row>
    <row r="160" spans="1:65" s="13" customFormat="1">
      <c r="B160" s="173"/>
      <c r="D160" s="164" t="s">
        <v>243</v>
      </c>
      <c r="E160" s="174" t="s">
        <v>219</v>
      </c>
      <c r="F160" s="175" t="s">
        <v>596</v>
      </c>
      <c r="H160" s="176">
        <v>20.18</v>
      </c>
      <c r="L160" s="173"/>
      <c r="M160" s="177"/>
      <c r="N160" s="178"/>
      <c r="O160" s="178"/>
      <c r="P160" s="178"/>
      <c r="Q160" s="178"/>
      <c r="R160" s="178"/>
      <c r="S160" s="178"/>
      <c r="T160" s="178"/>
      <c r="U160" s="179"/>
      <c r="AT160" s="174" t="s">
        <v>243</v>
      </c>
      <c r="AU160" s="174" t="s">
        <v>87</v>
      </c>
      <c r="AV160" s="13" t="s">
        <v>89</v>
      </c>
      <c r="AW160" s="13" t="s">
        <v>34</v>
      </c>
      <c r="AX160" s="13" t="s">
        <v>87</v>
      </c>
      <c r="AY160" s="174" t="s">
        <v>164</v>
      </c>
    </row>
    <row r="161" spans="1:65" s="2" customFormat="1" ht="24.2" customHeight="1">
      <c r="A161" s="31"/>
      <c r="B161" s="151"/>
      <c r="C161" s="152" t="s">
        <v>286</v>
      </c>
      <c r="D161" s="152" t="s">
        <v>168</v>
      </c>
      <c r="E161" s="153" t="s">
        <v>294</v>
      </c>
      <c r="F161" s="154" t="s">
        <v>295</v>
      </c>
      <c r="G161" s="155" t="s">
        <v>268</v>
      </c>
      <c r="H161" s="156">
        <v>20.18</v>
      </c>
      <c r="I161" s="157">
        <v>106</v>
      </c>
      <c r="J161" s="157">
        <f>ROUND(I161*H161,2)</f>
        <v>2139.08</v>
      </c>
      <c r="K161" s="154" t="s">
        <v>1</v>
      </c>
      <c r="L161" s="32"/>
      <c r="M161" s="158" t="s">
        <v>1</v>
      </c>
      <c r="N161" s="159" t="s">
        <v>45</v>
      </c>
      <c r="O161" s="160">
        <v>0</v>
      </c>
      <c r="P161" s="160">
        <f>O161*H161</f>
        <v>0</v>
      </c>
      <c r="Q161" s="160">
        <v>0</v>
      </c>
      <c r="R161" s="160">
        <f>Q161*H161</f>
        <v>0</v>
      </c>
      <c r="S161" s="160">
        <v>0</v>
      </c>
      <c r="T161" s="160">
        <f>S161*H161</f>
        <v>0</v>
      </c>
      <c r="U161" s="161" t="s">
        <v>1</v>
      </c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62" t="s">
        <v>172</v>
      </c>
      <c r="AT161" s="162" t="s">
        <v>168</v>
      </c>
      <c r="AU161" s="162" t="s">
        <v>87</v>
      </c>
      <c r="AY161" s="17" t="s">
        <v>164</v>
      </c>
      <c r="BE161" s="163">
        <f>IF(N161="základní",J161,0)</f>
        <v>2139.08</v>
      </c>
      <c r="BF161" s="163">
        <f>IF(N161="snížená",J161,0)</f>
        <v>0</v>
      </c>
      <c r="BG161" s="163">
        <f>IF(N161="zákl. přenesená",J161,0)</f>
        <v>0</v>
      </c>
      <c r="BH161" s="163">
        <f>IF(N161="sníž. přenesená",J161,0)</f>
        <v>0</v>
      </c>
      <c r="BI161" s="163">
        <f>IF(N161="nulová",J161,0)</f>
        <v>0</v>
      </c>
      <c r="BJ161" s="17" t="s">
        <v>87</v>
      </c>
      <c r="BK161" s="163">
        <f>ROUND(I161*H161,2)</f>
        <v>2139.08</v>
      </c>
      <c r="BL161" s="17" t="s">
        <v>172</v>
      </c>
      <c r="BM161" s="162" t="s">
        <v>597</v>
      </c>
    </row>
    <row r="162" spans="1:65" s="2" customFormat="1" ht="19.5">
      <c r="A162" s="31"/>
      <c r="B162" s="32"/>
      <c r="C162" s="31"/>
      <c r="D162" s="164" t="s">
        <v>174</v>
      </c>
      <c r="E162" s="31"/>
      <c r="F162" s="165" t="s">
        <v>297</v>
      </c>
      <c r="G162" s="31"/>
      <c r="H162" s="31"/>
      <c r="I162" s="31"/>
      <c r="J162" s="31"/>
      <c r="K162" s="31"/>
      <c r="L162" s="32"/>
      <c r="M162" s="166"/>
      <c r="N162" s="167"/>
      <c r="O162" s="57"/>
      <c r="P162" s="57"/>
      <c r="Q162" s="57"/>
      <c r="R162" s="57"/>
      <c r="S162" s="57"/>
      <c r="T162" s="57"/>
      <c r="U162" s="58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T162" s="17" t="s">
        <v>174</v>
      </c>
      <c r="AU162" s="17" t="s">
        <v>87</v>
      </c>
    </row>
    <row r="163" spans="1:65" s="13" customFormat="1">
      <c r="B163" s="173"/>
      <c r="D163" s="164" t="s">
        <v>243</v>
      </c>
      <c r="E163" s="174" t="s">
        <v>291</v>
      </c>
      <c r="F163" s="175" t="s">
        <v>588</v>
      </c>
      <c r="H163" s="176">
        <v>3.403</v>
      </c>
      <c r="L163" s="173"/>
      <c r="M163" s="177"/>
      <c r="N163" s="178"/>
      <c r="O163" s="178"/>
      <c r="P163" s="178"/>
      <c r="Q163" s="178"/>
      <c r="R163" s="178"/>
      <c r="S163" s="178"/>
      <c r="T163" s="178"/>
      <c r="U163" s="179"/>
      <c r="AT163" s="174" t="s">
        <v>243</v>
      </c>
      <c r="AU163" s="174" t="s">
        <v>87</v>
      </c>
      <c r="AV163" s="13" t="s">
        <v>89</v>
      </c>
      <c r="AW163" s="13" t="s">
        <v>34</v>
      </c>
      <c r="AX163" s="13" t="s">
        <v>80</v>
      </c>
      <c r="AY163" s="174" t="s">
        <v>164</v>
      </c>
    </row>
    <row r="164" spans="1:65" s="13" customFormat="1" ht="33.75">
      <c r="B164" s="173"/>
      <c r="D164" s="164" t="s">
        <v>243</v>
      </c>
      <c r="E164" s="174" t="s">
        <v>220</v>
      </c>
      <c r="F164" s="175" t="s">
        <v>589</v>
      </c>
      <c r="H164" s="176">
        <v>9.5169999999999995</v>
      </c>
      <c r="L164" s="173"/>
      <c r="M164" s="177"/>
      <c r="N164" s="178"/>
      <c r="O164" s="178"/>
      <c r="P164" s="178"/>
      <c r="Q164" s="178"/>
      <c r="R164" s="178"/>
      <c r="S164" s="178"/>
      <c r="T164" s="178"/>
      <c r="U164" s="179"/>
      <c r="AT164" s="174" t="s">
        <v>243</v>
      </c>
      <c r="AU164" s="174" t="s">
        <v>87</v>
      </c>
      <c r="AV164" s="13" t="s">
        <v>89</v>
      </c>
      <c r="AW164" s="13" t="s">
        <v>34</v>
      </c>
      <c r="AX164" s="13" t="s">
        <v>80</v>
      </c>
      <c r="AY164" s="174" t="s">
        <v>164</v>
      </c>
    </row>
    <row r="165" spans="1:65" s="13" customFormat="1">
      <c r="B165" s="173"/>
      <c r="D165" s="164" t="s">
        <v>243</v>
      </c>
      <c r="E165" s="174" t="s">
        <v>221</v>
      </c>
      <c r="F165" s="175" t="s">
        <v>590</v>
      </c>
      <c r="H165" s="176">
        <v>7.26</v>
      </c>
      <c r="L165" s="173"/>
      <c r="M165" s="177"/>
      <c r="N165" s="178"/>
      <c r="O165" s="178"/>
      <c r="P165" s="178"/>
      <c r="Q165" s="178"/>
      <c r="R165" s="178"/>
      <c r="S165" s="178"/>
      <c r="T165" s="178"/>
      <c r="U165" s="179"/>
      <c r="AT165" s="174" t="s">
        <v>243</v>
      </c>
      <c r="AU165" s="174" t="s">
        <v>87</v>
      </c>
      <c r="AV165" s="13" t="s">
        <v>89</v>
      </c>
      <c r="AW165" s="13" t="s">
        <v>34</v>
      </c>
      <c r="AX165" s="13" t="s">
        <v>80</v>
      </c>
      <c r="AY165" s="174" t="s">
        <v>164</v>
      </c>
    </row>
    <row r="166" spans="1:65" s="13" customFormat="1">
      <c r="B166" s="173"/>
      <c r="D166" s="164" t="s">
        <v>243</v>
      </c>
      <c r="E166" s="174" t="s">
        <v>222</v>
      </c>
      <c r="F166" s="175" t="s">
        <v>598</v>
      </c>
      <c r="H166" s="176">
        <v>20.18</v>
      </c>
      <c r="L166" s="173"/>
      <c r="M166" s="177"/>
      <c r="N166" s="178"/>
      <c r="O166" s="178"/>
      <c r="P166" s="178"/>
      <c r="Q166" s="178"/>
      <c r="R166" s="178"/>
      <c r="S166" s="178"/>
      <c r="T166" s="178"/>
      <c r="U166" s="179"/>
      <c r="AT166" s="174" t="s">
        <v>243</v>
      </c>
      <c r="AU166" s="174" t="s">
        <v>87</v>
      </c>
      <c r="AV166" s="13" t="s">
        <v>89</v>
      </c>
      <c r="AW166" s="13" t="s">
        <v>34</v>
      </c>
      <c r="AX166" s="13" t="s">
        <v>87</v>
      </c>
      <c r="AY166" s="174" t="s">
        <v>164</v>
      </c>
    </row>
    <row r="167" spans="1:65" s="2" customFormat="1" ht="24.2" customHeight="1">
      <c r="A167" s="31"/>
      <c r="B167" s="151"/>
      <c r="C167" s="180" t="s">
        <v>250</v>
      </c>
      <c r="D167" s="180" t="s">
        <v>240</v>
      </c>
      <c r="E167" s="181" t="s">
        <v>302</v>
      </c>
      <c r="F167" s="182" t="s">
        <v>303</v>
      </c>
      <c r="G167" s="183" t="s">
        <v>304</v>
      </c>
      <c r="H167" s="184">
        <v>6.0229999999999997</v>
      </c>
      <c r="I167" s="185">
        <v>534</v>
      </c>
      <c r="J167" s="185">
        <f>ROUND(I167*H167,2)</f>
        <v>3216.28</v>
      </c>
      <c r="K167" s="182" t="s">
        <v>1</v>
      </c>
      <c r="L167" s="186"/>
      <c r="M167" s="187" t="s">
        <v>1</v>
      </c>
      <c r="N167" s="188" t="s">
        <v>45</v>
      </c>
      <c r="O167" s="160">
        <v>0</v>
      </c>
      <c r="P167" s="160">
        <f>O167*H167</f>
        <v>0</v>
      </c>
      <c r="Q167" s="160">
        <v>1E-3</v>
      </c>
      <c r="R167" s="160">
        <f>Q167*H167</f>
        <v>6.0229999999999997E-3</v>
      </c>
      <c r="S167" s="160">
        <v>0</v>
      </c>
      <c r="T167" s="160">
        <f>S167*H167</f>
        <v>0</v>
      </c>
      <c r="U167" s="161" t="s">
        <v>1</v>
      </c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62" t="s">
        <v>250</v>
      </c>
      <c r="AT167" s="162" t="s">
        <v>240</v>
      </c>
      <c r="AU167" s="162" t="s">
        <v>87</v>
      </c>
      <c r="AY167" s="17" t="s">
        <v>164</v>
      </c>
      <c r="BE167" s="163">
        <f>IF(N167="základní",J167,0)</f>
        <v>3216.28</v>
      </c>
      <c r="BF167" s="163">
        <f>IF(N167="snížená",J167,0)</f>
        <v>0</v>
      </c>
      <c r="BG167" s="163">
        <f>IF(N167="zákl. přenesená",J167,0)</f>
        <v>0</v>
      </c>
      <c r="BH167" s="163">
        <f>IF(N167="sníž. přenesená",J167,0)</f>
        <v>0</v>
      </c>
      <c r="BI167" s="163">
        <f>IF(N167="nulová",J167,0)</f>
        <v>0</v>
      </c>
      <c r="BJ167" s="17" t="s">
        <v>87</v>
      </c>
      <c r="BK167" s="163">
        <f>ROUND(I167*H167,2)</f>
        <v>3216.28</v>
      </c>
      <c r="BL167" s="17" t="s">
        <v>172</v>
      </c>
      <c r="BM167" s="162" t="s">
        <v>599</v>
      </c>
    </row>
    <row r="168" spans="1:65" s="2" customFormat="1">
      <c r="A168" s="31"/>
      <c r="B168" s="32"/>
      <c r="C168" s="31"/>
      <c r="D168" s="164" t="s">
        <v>174</v>
      </c>
      <c r="E168" s="31"/>
      <c r="F168" s="165" t="s">
        <v>303</v>
      </c>
      <c r="G168" s="31"/>
      <c r="H168" s="31"/>
      <c r="I168" s="31"/>
      <c r="J168" s="31"/>
      <c r="K168" s="31"/>
      <c r="L168" s="32"/>
      <c r="M168" s="166"/>
      <c r="N168" s="167"/>
      <c r="O168" s="57"/>
      <c r="P168" s="57"/>
      <c r="Q168" s="57"/>
      <c r="R168" s="57"/>
      <c r="S168" s="57"/>
      <c r="T168" s="57"/>
      <c r="U168" s="58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T168" s="17" t="s">
        <v>174</v>
      </c>
      <c r="AU168" s="17" t="s">
        <v>87</v>
      </c>
    </row>
    <row r="169" spans="1:65" s="2" customFormat="1" ht="24.2" customHeight="1">
      <c r="A169" s="31"/>
      <c r="B169" s="151"/>
      <c r="C169" s="152" t="s">
        <v>301</v>
      </c>
      <c r="D169" s="152" t="s">
        <v>168</v>
      </c>
      <c r="E169" s="153" t="s">
        <v>307</v>
      </c>
      <c r="F169" s="154" t="s">
        <v>308</v>
      </c>
      <c r="G169" s="155" t="s">
        <v>268</v>
      </c>
      <c r="H169" s="156">
        <v>16.55</v>
      </c>
      <c r="I169" s="157">
        <v>96.1</v>
      </c>
      <c r="J169" s="157">
        <f>ROUND(I169*H169,2)</f>
        <v>1590.46</v>
      </c>
      <c r="K169" s="154" t="s">
        <v>1</v>
      </c>
      <c r="L169" s="32"/>
      <c r="M169" s="158" t="s">
        <v>1</v>
      </c>
      <c r="N169" s="159" t="s">
        <v>45</v>
      </c>
      <c r="O169" s="160">
        <v>0</v>
      </c>
      <c r="P169" s="160">
        <f>O169*H169</f>
        <v>0</v>
      </c>
      <c r="Q169" s="160">
        <v>0</v>
      </c>
      <c r="R169" s="160">
        <f>Q169*H169</f>
        <v>0</v>
      </c>
      <c r="S169" s="160">
        <v>0</v>
      </c>
      <c r="T169" s="160">
        <f>S169*H169</f>
        <v>0</v>
      </c>
      <c r="U169" s="161" t="s">
        <v>1</v>
      </c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62" t="s">
        <v>172</v>
      </c>
      <c r="AT169" s="162" t="s">
        <v>168</v>
      </c>
      <c r="AU169" s="162" t="s">
        <v>87</v>
      </c>
      <c r="AY169" s="17" t="s">
        <v>164</v>
      </c>
      <c r="BE169" s="163">
        <f>IF(N169="základní",J169,0)</f>
        <v>1590.46</v>
      </c>
      <c r="BF169" s="163">
        <f>IF(N169="snížená",J169,0)</f>
        <v>0</v>
      </c>
      <c r="BG169" s="163">
        <f>IF(N169="zákl. přenesená",J169,0)</f>
        <v>0</v>
      </c>
      <c r="BH169" s="163">
        <f>IF(N169="sníž. přenesená",J169,0)</f>
        <v>0</v>
      </c>
      <c r="BI169" s="163">
        <f>IF(N169="nulová",J169,0)</f>
        <v>0</v>
      </c>
      <c r="BJ169" s="17" t="s">
        <v>87</v>
      </c>
      <c r="BK169" s="163">
        <f>ROUND(I169*H169,2)</f>
        <v>1590.46</v>
      </c>
      <c r="BL169" s="17" t="s">
        <v>172</v>
      </c>
      <c r="BM169" s="162" t="s">
        <v>600</v>
      </c>
    </row>
    <row r="170" spans="1:65" s="2" customFormat="1" ht="19.5">
      <c r="A170" s="31"/>
      <c r="B170" s="32"/>
      <c r="C170" s="31"/>
      <c r="D170" s="164" t="s">
        <v>174</v>
      </c>
      <c r="E170" s="31"/>
      <c r="F170" s="165" t="s">
        <v>310</v>
      </c>
      <c r="G170" s="31"/>
      <c r="H170" s="31"/>
      <c r="I170" s="31"/>
      <c r="J170" s="31"/>
      <c r="K170" s="31"/>
      <c r="L170" s="32"/>
      <c r="M170" s="166"/>
      <c r="N170" s="167"/>
      <c r="O170" s="57"/>
      <c r="P170" s="57"/>
      <c r="Q170" s="57"/>
      <c r="R170" s="57"/>
      <c r="S170" s="57"/>
      <c r="T170" s="57"/>
      <c r="U170" s="58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T170" s="17" t="s">
        <v>174</v>
      </c>
      <c r="AU170" s="17" t="s">
        <v>87</v>
      </c>
    </row>
    <row r="171" spans="1:65" s="13" customFormat="1">
      <c r="B171" s="173"/>
      <c r="D171" s="164" t="s">
        <v>243</v>
      </c>
      <c r="E171" s="174" t="s">
        <v>383</v>
      </c>
      <c r="F171" s="175" t="s">
        <v>588</v>
      </c>
      <c r="H171" s="176">
        <v>3.403</v>
      </c>
      <c r="L171" s="173"/>
      <c r="M171" s="177"/>
      <c r="N171" s="178"/>
      <c r="O171" s="178"/>
      <c r="P171" s="178"/>
      <c r="Q171" s="178"/>
      <c r="R171" s="178"/>
      <c r="S171" s="178"/>
      <c r="T171" s="178"/>
      <c r="U171" s="179"/>
      <c r="AT171" s="174" t="s">
        <v>243</v>
      </c>
      <c r="AU171" s="174" t="s">
        <v>87</v>
      </c>
      <c r="AV171" s="13" t="s">
        <v>89</v>
      </c>
      <c r="AW171" s="13" t="s">
        <v>34</v>
      </c>
      <c r="AX171" s="13" t="s">
        <v>80</v>
      </c>
      <c r="AY171" s="174" t="s">
        <v>164</v>
      </c>
    </row>
    <row r="172" spans="1:65" s="13" customFormat="1" ht="33.75">
      <c r="B172" s="173"/>
      <c r="D172" s="164" t="s">
        <v>243</v>
      </c>
      <c r="E172" s="174" t="s">
        <v>337</v>
      </c>
      <c r="F172" s="175" t="s">
        <v>589</v>
      </c>
      <c r="H172" s="176">
        <v>9.5169999999999995</v>
      </c>
      <c r="L172" s="173"/>
      <c r="M172" s="177"/>
      <c r="N172" s="178"/>
      <c r="O172" s="178"/>
      <c r="P172" s="178"/>
      <c r="Q172" s="178"/>
      <c r="R172" s="178"/>
      <c r="S172" s="178"/>
      <c r="T172" s="178"/>
      <c r="U172" s="179"/>
      <c r="AT172" s="174" t="s">
        <v>243</v>
      </c>
      <c r="AU172" s="174" t="s">
        <v>87</v>
      </c>
      <c r="AV172" s="13" t="s">
        <v>89</v>
      </c>
      <c r="AW172" s="13" t="s">
        <v>34</v>
      </c>
      <c r="AX172" s="13" t="s">
        <v>80</v>
      </c>
      <c r="AY172" s="174" t="s">
        <v>164</v>
      </c>
    </row>
    <row r="173" spans="1:65" s="13" customFormat="1">
      <c r="B173" s="173"/>
      <c r="D173" s="164" t="s">
        <v>243</v>
      </c>
      <c r="E173" s="174" t="s">
        <v>339</v>
      </c>
      <c r="F173" s="175" t="s">
        <v>601</v>
      </c>
      <c r="H173" s="176">
        <v>3.63</v>
      </c>
      <c r="L173" s="173"/>
      <c r="M173" s="177"/>
      <c r="N173" s="178"/>
      <c r="O173" s="178"/>
      <c r="P173" s="178"/>
      <c r="Q173" s="178"/>
      <c r="R173" s="178"/>
      <c r="S173" s="178"/>
      <c r="T173" s="178"/>
      <c r="U173" s="179"/>
      <c r="AT173" s="174" t="s">
        <v>243</v>
      </c>
      <c r="AU173" s="174" t="s">
        <v>87</v>
      </c>
      <c r="AV173" s="13" t="s">
        <v>89</v>
      </c>
      <c r="AW173" s="13" t="s">
        <v>34</v>
      </c>
      <c r="AX173" s="13" t="s">
        <v>80</v>
      </c>
      <c r="AY173" s="174" t="s">
        <v>164</v>
      </c>
    </row>
    <row r="174" spans="1:65" s="13" customFormat="1">
      <c r="B174" s="173"/>
      <c r="D174" s="164" t="s">
        <v>243</v>
      </c>
      <c r="E174" s="174" t="s">
        <v>387</v>
      </c>
      <c r="F174" s="175" t="s">
        <v>388</v>
      </c>
      <c r="H174" s="176">
        <v>16.55</v>
      </c>
      <c r="L174" s="173"/>
      <c r="M174" s="177"/>
      <c r="N174" s="178"/>
      <c r="O174" s="178"/>
      <c r="P174" s="178"/>
      <c r="Q174" s="178"/>
      <c r="R174" s="178"/>
      <c r="S174" s="178"/>
      <c r="T174" s="178"/>
      <c r="U174" s="179"/>
      <c r="AT174" s="174" t="s">
        <v>243</v>
      </c>
      <c r="AU174" s="174" t="s">
        <v>87</v>
      </c>
      <c r="AV174" s="13" t="s">
        <v>89</v>
      </c>
      <c r="AW174" s="13" t="s">
        <v>34</v>
      </c>
      <c r="AX174" s="13" t="s">
        <v>87</v>
      </c>
      <c r="AY174" s="174" t="s">
        <v>164</v>
      </c>
    </row>
    <row r="175" spans="1:65" s="2" customFormat="1" ht="24.2" customHeight="1">
      <c r="A175" s="31"/>
      <c r="B175" s="151"/>
      <c r="C175" s="180" t="s">
        <v>306</v>
      </c>
      <c r="D175" s="180" t="s">
        <v>240</v>
      </c>
      <c r="E175" s="181" t="s">
        <v>316</v>
      </c>
      <c r="F175" s="182" t="s">
        <v>317</v>
      </c>
      <c r="G175" s="183" t="s">
        <v>304</v>
      </c>
      <c r="H175" s="184">
        <v>4.9400000000000004</v>
      </c>
      <c r="I175" s="185">
        <v>289</v>
      </c>
      <c r="J175" s="185">
        <f>ROUND(I175*H175,2)</f>
        <v>1427.66</v>
      </c>
      <c r="K175" s="182" t="s">
        <v>1</v>
      </c>
      <c r="L175" s="186"/>
      <c r="M175" s="187" t="s">
        <v>1</v>
      </c>
      <c r="N175" s="188" t="s">
        <v>45</v>
      </c>
      <c r="O175" s="160">
        <v>0</v>
      </c>
      <c r="P175" s="160">
        <f>O175*H175</f>
        <v>0</v>
      </c>
      <c r="Q175" s="160">
        <v>1E-3</v>
      </c>
      <c r="R175" s="160">
        <f>Q175*H175</f>
        <v>4.9400000000000008E-3</v>
      </c>
      <c r="S175" s="160">
        <v>0</v>
      </c>
      <c r="T175" s="160">
        <f>S175*H175</f>
        <v>0</v>
      </c>
      <c r="U175" s="161" t="s">
        <v>1</v>
      </c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62" t="s">
        <v>250</v>
      </c>
      <c r="AT175" s="162" t="s">
        <v>240</v>
      </c>
      <c r="AU175" s="162" t="s">
        <v>87</v>
      </c>
      <c r="AY175" s="17" t="s">
        <v>164</v>
      </c>
      <c r="BE175" s="163">
        <f>IF(N175="základní",J175,0)</f>
        <v>1427.66</v>
      </c>
      <c r="BF175" s="163">
        <f>IF(N175="snížená",J175,0)</f>
        <v>0</v>
      </c>
      <c r="BG175" s="163">
        <f>IF(N175="zákl. přenesená",J175,0)</f>
        <v>0</v>
      </c>
      <c r="BH175" s="163">
        <f>IF(N175="sníž. přenesená",J175,0)</f>
        <v>0</v>
      </c>
      <c r="BI175" s="163">
        <f>IF(N175="nulová",J175,0)</f>
        <v>0</v>
      </c>
      <c r="BJ175" s="17" t="s">
        <v>87</v>
      </c>
      <c r="BK175" s="163">
        <f>ROUND(I175*H175,2)</f>
        <v>1427.66</v>
      </c>
      <c r="BL175" s="17" t="s">
        <v>172</v>
      </c>
      <c r="BM175" s="162" t="s">
        <v>602</v>
      </c>
    </row>
    <row r="176" spans="1:65" s="2" customFormat="1" ht="19.5">
      <c r="A176" s="31"/>
      <c r="B176" s="32"/>
      <c r="C176" s="31"/>
      <c r="D176" s="164" t="s">
        <v>174</v>
      </c>
      <c r="E176" s="31"/>
      <c r="F176" s="165" t="s">
        <v>317</v>
      </c>
      <c r="G176" s="31"/>
      <c r="H176" s="31"/>
      <c r="I176" s="31"/>
      <c r="J176" s="31"/>
      <c r="K176" s="31"/>
      <c r="L176" s="32"/>
      <c r="M176" s="166"/>
      <c r="N176" s="167"/>
      <c r="O176" s="57"/>
      <c r="P176" s="57"/>
      <c r="Q176" s="57"/>
      <c r="R176" s="57"/>
      <c r="S176" s="57"/>
      <c r="T176" s="57"/>
      <c r="U176" s="58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T176" s="17" t="s">
        <v>174</v>
      </c>
      <c r="AU176" s="17" t="s">
        <v>87</v>
      </c>
    </row>
    <row r="177" spans="1:65" s="13" customFormat="1">
      <c r="B177" s="173"/>
      <c r="D177" s="164" t="s">
        <v>243</v>
      </c>
      <c r="E177" s="174" t="s">
        <v>311</v>
      </c>
      <c r="F177" s="175" t="s">
        <v>603</v>
      </c>
      <c r="H177" s="176">
        <v>4.9400000000000004</v>
      </c>
      <c r="L177" s="173"/>
      <c r="M177" s="177"/>
      <c r="N177" s="178"/>
      <c r="O177" s="178"/>
      <c r="P177" s="178"/>
      <c r="Q177" s="178"/>
      <c r="R177" s="178"/>
      <c r="S177" s="178"/>
      <c r="T177" s="178"/>
      <c r="U177" s="179"/>
      <c r="AT177" s="174" t="s">
        <v>243</v>
      </c>
      <c r="AU177" s="174" t="s">
        <v>87</v>
      </c>
      <c r="AV177" s="13" t="s">
        <v>89</v>
      </c>
      <c r="AW177" s="13" t="s">
        <v>34</v>
      </c>
      <c r="AX177" s="13" t="s">
        <v>80</v>
      </c>
      <c r="AY177" s="174" t="s">
        <v>164</v>
      </c>
    </row>
    <row r="178" spans="1:65" s="13" customFormat="1">
      <c r="B178" s="173"/>
      <c r="D178" s="164" t="s">
        <v>243</v>
      </c>
      <c r="E178" s="174" t="s">
        <v>229</v>
      </c>
      <c r="F178" s="175" t="s">
        <v>559</v>
      </c>
      <c r="H178" s="176">
        <v>4.9400000000000004</v>
      </c>
      <c r="L178" s="173"/>
      <c r="M178" s="177"/>
      <c r="N178" s="178"/>
      <c r="O178" s="178"/>
      <c r="P178" s="178"/>
      <c r="Q178" s="178"/>
      <c r="R178" s="178"/>
      <c r="S178" s="178"/>
      <c r="T178" s="178"/>
      <c r="U178" s="179"/>
      <c r="AT178" s="174" t="s">
        <v>243</v>
      </c>
      <c r="AU178" s="174" t="s">
        <v>87</v>
      </c>
      <c r="AV178" s="13" t="s">
        <v>89</v>
      </c>
      <c r="AW178" s="13" t="s">
        <v>34</v>
      </c>
      <c r="AX178" s="13" t="s">
        <v>87</v>
      </c>
      <c r="AY178" s="174" t="s">
        <v>164</v>
      </c>
    </row>
    <row r="179" spans="1:65" s="2" customFormat="1" ht="24.2" customHeight="1">
      <c r="A179" s="31"/>
      <c r="B179" s="151"/>
      <c r="C179" s="152" t="s">
        <v>315</v>
      </c>
      <c r="D179" s="152" t="s">
        <v>168</v>
      </c>
      <c r="E179" s="153" t="s">
        <v>324</v>
      </c>
      <c r="F179" s="154" t="s">
        <v>325</v>
      </c>
      <c r="G179" s="155" t="s">
        <v>268</v>
      </c>
      <c r="H179" s="156">
        <v>16.55</v>
      </c>
      <c r="I179" s="157">
        <v>127</v>
      </c>
      <c r="J179" s="157">
        <f>ROUND(I179*H179,2)</f>
        <v>2101.85</v>
      </c>
      <c r="K179" s="154" t="s">
        <v>1</v>
      </c>
      <c r="L179" s="32"/>
      <c r="M179" s="158" t="s">
        <v>1</v>
      </c>
      <c r="N179" s="159" t="s">
        <v>45</v>
      </c>
      <c r="O179" s="160">
        <v>0</v>
      </c>
      <c r="P179" s="160">
        <f>O179*H179</f>
        <v>0</v>
      </c>
      <c r="Q179" s="160">
        <v>1.2E-4</v>
      </c>
      <c r="R179" s="160">
        <f>Q179*H179</f>
        <v>1.9860000000000004E-3</v>
      </c>
      <c r="S179" s="160">
        <v>0</v>
      </c>
      <c r="T179" s="160">
        <f>S179*H179</f>
        <v>0</v>
      </c>
      <c r="U179" s="161" t="s">
        <v>1</v>
      </c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62" t="s">
        <v>172</v>
      </c>
      <c r="AT179" s="162" t="s">
        <v>168</v>
      </c>
      <c r="AU179" s="162" t="s">
        <v>87</v>
      </c>
      <c r="AY179" s="17" t="s">
        <v>164</v>
      </c>
      <c r="BE179" s="163">
        <f>IF(N179="základní",J179,0)</f>
        <v>2101.85</v>
      </c>
      <c r="BF179" s="163">
        <f>IF(N179="snížená",J179,0)</f>
        <v>0</v>
      </c>
      <c r="BG179" s="163">
        <f>IF(N179="zákl. přenesená",J179,0)</f>
        <v>0</v>
      </c>
      <c r="BH179" s="163">
        <f>IF(N179="sníž. přenesená",J179,0)</f>
        <v>0</v>
      </c>
      <c r="BI179" s="163">
        <f>IF(N179="nulová",J179,0)</f>
        <v>0</v>
      </c>
      <c r="BJ179" s="17" t="s">
        <v>87</v>
      </c>
      <c r="BK179" s="163">
        <f>ROUND(I179*H179,2)</f>
        <v>2101.85</v>
      </c>
      <c r="BL179" s="17" t="s">
        <v>172</v>
      </c>
      <c r="BM179" s="162" t="s">
        <v>604</v>
      </c>
    </row>
    <row r="180" spans="1:65" s="2" customFormat="1" ht="19.5">
      <c r="A180" s="31"/>
      <c r="B180" s="32"/>
      <c r="C180" s="31"/>
      <c r="D180" s="164" t="s">
        <v>174</v>
      </c>
      <c r="E180" s="31"/>
      <c r="F180" s="165" t="s">
        <v>327</v>
      </c>
      <c r="G180" s="31"/>
      <c r="H180" s="31"/>
      <c r="I180" s="31"/>
      <c r="J180" s="31"/>
      <c r="K180" s="31"/>
      <c r="L180" s="32"/>
      <c r="M180" s="166"/>
      <c r="N180" s="167"/>
      <c r="O180" s="57"/>
      <c r="P180" s="57"/>
      <c r="Q180" s="57"/>
      <c r="R180" s="57"/>
      <c r="S180" s="57"/>
      <c r="T180" s="57"/>
      <c r="U180" s="58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T180" s="17" t="s">
        <v>174</v>
      </c>
      <c r="AU180" s="17" t="s">
        <v>87</v>
      </c>
    </row>
    <row r="181" spans="1:65" s="13" customFormat="1">
      <c r="B181" s="173"/>
      <c r="D181" s="164" t="s">
        <v>243</v>
      </c>
      <c r="E181" s="174" t="s">
        <v>319</v>
      </c>
      <c r="F181" s="175" t="s">
        <v>588</v>
      </c>
      <c r="H181" s="176">
        <v>3.403</v>
      </c>
      <c r="L181" s="173"/>
      <c r="M181" s="177"/>
      <c r="N181" s="178"/>
      <c r="O181" s="178"/>
      <c r="P181" s="178"/>
      <c r="Q181" s="178"/>
      <c r="R181" s="178"/>
      <c r="S181" s="178"/>
      <c r="T181" s="178"/>
      <c r="U181" s="179"/>
      <c r="AT181" s="174" t="s">
        <v>243</v>
      </c>
      <c r="AU181" s="174" t="s">
        <v>87</v>
      </c>
      <c r="AV181" s="13" t="s">
        <v>89</v>
      </c>
      <c r="AW181" s="13" t="s">
        <v>34</v>
      </c>
      <c r="AX181" s="13" t="s">
        <v>80</v>
      </c>
      <c r="AY181" s="174" t="s">
        <v>164</v>
      </c>
    </row>
    <row r="182" spans="1:65" s="13" customFormat="1" ht="33.75">
      <c r="B182" s="173"/>
      <c r="D182" s="164" t="s">
        <v>243</v>
      </c>
      <c r="E182" s="174" t="s">
        <v>321</v>
      </c>
      <c r="F182" s="175" t="s">
        <v>589</v>
      </c>
      <c r="H182" s="176">
        <v>9.5169999999999995</v>
      </c>
      <c r="L182" s="173"/>
      <c r="M182" s="177"/>
      <c r="N182" s="178"/>
      <c r="O182" s="178"/>
      <c r="P182" s="178"/>
      <c r="Q182" s="178"/>
      <c r="R182" s="178"/>
      <c r="S182" s="178"/>
      <c r="T182" s="178"/>
      <c r="U182" s="179"/>
      <c r="AT182" s="174" t="s">
        <v>243</v>
      </c>
      <c r="AU182" s="174" t="s">
        <v>87</v>
      </c>
      <c r="AV182" s="13" t="s">
        <v>89</v>
      </c>
      <c r="AW182" s="13" t="s">
        <v>34</v>
      </c>
      <c r="AX182" s="13" t="s">
        <v>80</v>
      </c>
      <c r="AY182" s="174" t="s">
        <v>164</v>
      </c>
    </row>
    <row r="183" spans="1:65" s="13" customFormat="1">
      <c r="B183" s="173"/>
      <c r="D183" s="164" t="s">
        <v>243</v>
      </c>
      <c r="E183" s="174" t="s">
        <v>341</v>
      </c>
      <c r="F183" s="175" t="s">
        <v>601</v>
      </c>
      <c r="H183" s="176">
        <v>3.63</v>
      </c>
      <c r="L183" s="173"/>
      <c r="M183" s="177"/>
      <c r="N183" s="178"/>
      <c r="O183" s="178"/>
      <c r="P183" s="178"/>
      <c r="Q183" s="178"/>
      <c r="R183" s="178"/>
      <c r="S183" s="178"/>
      <c r="T183" s="178"/>
      <c r="U183" s="179"/>
      <c r="AT183" s="174" t="s">
        <v>243</v>
      </c>
      <c r="AU183" s="174" t="s">
        <v>87</v>
      </c>
      <c r="AV183" s="13" t="s">
        <v>89</v>
      </c>
      <c r="AW183" s="13" t="s">
        <v>34</v>
      </c>
      <c r="AX183" s="13" t="s">
        <v>80</v>
      </c>
      <c r="AY183" s="174" t="s">
        <v>164</v>
      </c>
    </row>
    <row r="184" spans="1:65" s="13" customFormat="1">
      <c r="B184" s="173"/>
      <c r="D184" s="164" t="s">
        <v>243</v>
      </c>
      <c r="E184" s="174" t="s">
        <v>392</v>
      </c>
      <c r="F184" s="175" t="s">
        <v>393</v>
      </c>
      <c r="H184" s="176">
        <v>16.55</v>
      </c>
      <c r="L184" s="173"/>
      <c r="M184" s="177"/>
      <c r="N184" s="178"/>
      <c r="O184" s="178"/>
      <c r="P184" s="178"/>
      <c r="Q184" s="178"/>
      <c r="R184" s="178"/>
      <c r="S184" s="178"/>
      <c r="T184" s="178"/>
      <c r="U184" s="179"/>
      <c r="AT184" s="174" t="s">
        <v>243</v>
      </c>
      <c r="AU184" s="174" t="s">
        <v>87</v>
      </c>
      <c r="AV184" s="13" t="s">
        <v>89</v>
      </c>
      <c r="AW184" s="13" t="s">
        <v>34</v>
      </c>
      <c r="AX184" s="13" t="s">
        <v>87</v>
      </c>
      <c r="AY184" s="174" t="s">
        <v>164</v>
      </c>
    </row>
    <row r="185" spans="1:65" s="2" customFormat="1" ht="24.2" customHeight="1">
      <c r="A185" s="31"/>
      <c r="B185" s="151"/>
      <c r="C185" s="180" t="s">
        <v>323</v>
      </c>
      <c r="D185" s="180" t="s">
        <v>240</v>
      </c>
      <c r="E185" s="181" t="s">
        <v>332</v>
      </c>
      <c r="F185" s="182" t="s">
        <v>317</v>
      </c>
      <c r="G185" s="183" t="s">
        <v>304</v>
      </c>
      <c r="H185" s="184">
        <v>4.9400000000000004</v>
      </c>
      <c r="I185" s="185">
        <v>289</v>
      </c>
      <c r="J185" s="185">
        <f>ROUND(I185*H185,2)</f>
        <v>1427.66</v>
      </c>
      <c r="K185" s="182" t="s">
        <v>1</v>
      </c>
      <c r="L185" s="186"/>
      <c r="M185" s="187" t="s">
        <v>1</v>
      </c>
      <c r="N185" s="188" t="s">
        <v>45</v>
      </c>
      <c r="O185" s="160">
        <v>0</v>
      </c>
      <c r="P185" s="160">
        <f>O185*H185</f>
        <v>0</v>
      </c>
      <c r="Q185" s="160">
        <v>1E-3</v>
      </c>
      <c r="R185" s="160">
        <f>Q185*H185</f>
        <v>4.9400000000000008E-3</v>
      </c>
      <c r="S185" s="160">
        <v>0</v>
      </c>
      <c r="T185" s="160">
        <f>S185*H185</f>
        <v>0</v>
      </c>
      <c r="U185" s="161" t="s">
        <v>1</v>
      </c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62" t="s">
        <v>250</v>
      </c>
      <c r="AT185" s="162" t="s">
        <v>240</v>
      </c>
      <c r="AU185" s="162" t="s">
        <v>87</v>
      </c>
      <c r="AY185" s="17" t="s">
        <v>164</v>
      </c>
      <c r="BE185" s="163">
        <f>IF(N185="základní",J185,0)</f>
        <v>1427.66</v>
      </c>
      <c r="BF185" s="163">
        <f>IF(N185="snížená",J185,0)</f>
        <v>0</v>
      </c>
      <c r="BG185" s="163">
        <f>IF(N185="zákl. přenesená",J185,0)</f>
        <v>0</v>
      </c>
      <c r="BH185" s="163">
        <f>IF(N185="sníž. přenesená",J185,0)</f>
        <v>0</v>
      </c>
      <c r="BI185" s="163">
        <f>IF(N185="nulová",J185,0)</f>
        <v>0</v>
      </c>
      <c r="BJ185" s="17" t="s">
        <v>87</v>
      </c>
      <c r="BK185" s="163">
        <f>ROUND(I185*H185,2)</f>
        <v>1427.66</v>
      </c>
      <c r="BL185" s="17" t="s">
        <v>172</v>
      </c>
      <c r="BM185" s="162" t="s">
        <v>605</v>
      </c>
    </row>
    <row r="186" spans="1:65" s="2" customFormat="1" ht="19.5">
      <c r="A186" s="31"/>
      <c r="B186" s="32"/>
      <c r="C186" s="31"/>
      <c r="D186" s="164" t="s">
        <v>174</v>
      </c>
      <c r="E186" s="31"/>
      <c r="F186" s="165" t="s">
        <v>317</v>
      </c>
      <c r="G186" s="31"/>
      <c r="H186" s="31"/>
      <c r="I186" s="31"/>
      <c r="J186" s="31"/>
      <c r="K186" s="31"/>
      <c r="L186" s="32"/>
      <c r="M186" s="166"/>
      <c r="N186" s="167"/>
      <c r="O186" s="57"/>
      <c r="P186" s="57"/>
      <c r="Q186" s="57"/>
      <c r="R186" s="57"/>
      <c r="S186" s="57"/>
      <c r="T186" s="57"/>
      <c r="U186" s="58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T186" s="17" t="s">
        <v>174</v>
      </c>
      <c r="AU186" s="17" t="s">
        <v>87</v>
      </c>
    </row>
    <row r="187" spans="1:65" s="13" customFormat="1">
      <c r="B187" s="173"/>
      <c r="D187" s="164" t="s">
        <v>243</v>
      </c>
      <c r="E187" s="174" t="s">
        <v>328</v>
      </c>
      <c r="F187" s="175" t="s">
        <v>603</v>
      </c>
      <c r="H187" s="176">
        <v>4.9400000000000004</v>
      </c>
      <c r="L187" s="173"/>
      <c r="M187" s="177"/>
      <c r="N187" s="178"/>
      <c r="O187" s="178"/>
      <c r="P187" s="178"/>
      <c r="Q187" s="178"/>
      <c r="R187" s="178"/>
      <c r="S187" s="178"/>
      <c r="T187" s="178"/>
      <c r="U187" s="179"/>
      <c r="AT187" s="174" t="s">
        <v>243</v>
      </c>
      <c r="AU187" s="174" t="s">
        <v>87</v>
      </c>
      <c r="AV187" s="13" t="s">
        <v>89</v>
      </c>
      <c r="AW187" s="13" t="s">
        <v>34</v>
      </c>
      <c r="AX187" s="13" t="s">
        <v>80</v>
      </c>
      <c r="AY187" s="174" t="s">
        <v>164</v>
      </c>
    </row>
    <row r="188" spans="1:65" s="13" customFormat="1">
      <c r="B188" s="173"/>
      <c r="D188" s="164" t="s">
        <v>243</v>
      </c>
      <c r="E188" s="174" t="s">
        <v>233</v>
      </c>
      <c r="F188" s="175" t="s">
        <v>606</v>
      </c>
      <c r="H188" s="176">
        <v>4.9400000000000004</v>
      </c>
      <c r="L188" s="173"/>
      <c r="M188" s="189"/>
      <c r="N188" s="190"/>
      <c r="O188" s="190"/>
      <c r="P188" s="190"/>
      <c r="Q188" s="190"/>
      <c r="R188" s="190"/>
      <c r="S188" s="190"/>
      <c r="T188" s="190"/>
      <c r="U188" s="191"/>
      <c r="AT188" s="174" t="s">
        <v>243</v>
      </c>
      <c r="AU188" s="174" t="s">
        <v>87</v>
      </c>
      <c r="AV188" s="13" t="s">
        <v>89</v>
      </c>
      <c r="AW188" s="13" t="s">
        <v>34</v>
      </c>
      <c r="AX188" s="13" t="s">
        <v>87</v>
      </c>
      <c r="AY188" s="174" t="s">
        <v>164</v>
      </c>
    </row>
    <row r="189" spans="1:65" s="2" customFormat="1" ht="6.95" customHeight="1">
      <c r="A189" s="31"/>
      <c r="B189" s="46"/>
      <c r="C189" s="47"/>
      <c r="D189" s="47"/>
      <c r="E189" s="47"/>
      <c r="F189" s="47"/>
      <c r="G189" s="47"/>
      <c r="H189" s="47"/>
      <c r="I189" s="47"/>
      <c r="J189" s="47"/>
      <c r="K189" s="47"/>
      <c r="L189" s="32"/>
      <c r="M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</row>
  </sheetData>
  <autoFilter ref="C129:K188"/>
  <mergeCells count="14">
    <mergeCell ref="E120:H120"/>
    <mergeCell ref="E118:H118"/>
    <mergeCell ref="E122:H122"/>
    <mergeCell ref="L2:V2"/>
    <mergeCell ref="E85:H85"/>
    <mergeCell ref="E89:H89"/>
    <mergeCell ref="E87:H87"/>
    <mergeCell ref="E91:H91"/>
    <mergeCell ref="E116:H116"/>
    <mergeCell ref="E7:H7"/>
    <mergeCell ref="E11:H11"/>
    <mergeCell ref="E9:H9"/>
    <mergeCell ref="E13:H13"/>
    <mergeCell ref="E31:H31"/>
  </mergeCells>
  <printOptions horizontalCentered="1"/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rowBreaks count="1" manualBreakCount="1">
    <brk id="166" min="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27</vt:i4>
      </vt:variant>
    </vt:vector>
  </HeadingPairs>
  <TitlesOfParts>
    <vt:vector size="41" baseType="lpstr">
      <vt:lpstr>ZL29 - KRYCÍ LIST</vt:lpstr>
      <vt:lpstr>Rekapitulace stavby</vt:lpstr>
      <vt:lpstr>MNP - ZL29-zámečnické kon...</vt:lpstr>
      <vt:lpstr>29.1 - Zábradlí Z02</vt:lpstr>
      <vt:lpstr>29.2 - Zábradlí Z03</vt:lpstr>
      <vt:lpstr>29.3 - Zábradlí Z04</vt:lpstr>
      <vt:lpstr>29.4 - Zábradlí Z05</vt:lpstr>
      <vt:lpstr>29.5 - Zábradlí Z06</vt:lpstr>
      <vt:lpstr>29.6 - Zábradlí Z07</vt:lpstr>
      <vt:lpstr>29.7 - Zábradlí Z09</vt:lpstr>
      <vt:lpstr>29.8 - Zábradlí Z16</vt:lpstr>
      <vt:lpstr>29.9 - Zábradlí Z0X1 - st...</vt:lpstr>
      <vt:lpstr>29.10 - Zábradlí Z0X2-dop...</vt:lpstr>
      <vt:lpstr>Seznam figur</vt:lpstr>
      <vt:lpstr>'29.1 - Zábradlí Z02'!Názvy_tisku</vt:lpstr>
      <vt:lpstr>'29.10 - Zábradlí Z0X2-dop...'!Názvy_tisku</vt:lpstr>
      <vt:lpstr>'29.2 - Zábradlí Z03'!Názvy_tisku</vt:lpstr>
      <vt:lpstr>'29.3 - Zábradlí Z04'!Názvy_tisku</vt:lpstr>
      <vt:lpstr>'29.4 - Zábradlí Z05'!Názvy_tisku</vt:lpstr>
      <vt:lpstr>'29.5 - Zábradlí Z06'!Názvy_tisku</vt:lpstr>
      <vt:lpstr>'29.6 - Zábradlí Z07'!Názvy_tisku</vt:lpstr>
      <vt:lpstr>'29.7 - Zábradlí Z09'!Názvy_tisku</vt:lpstr>
      <vt:lpstr>'29.8 - Zábradlí Z16'!Názvy_tisku</vt:lpstr>
      <vt:lpstr>'29.9 - Zábradlí Z0X1 - st...'!Názvy_tisku</vt:lpstr>
      <vt:lpstr>'MNP - ZL29-zámečnické kon...'!Názvy_tisku</vt:lpstr>
      <vt:lpstr>'Rekapitulace stavby'!Názvy_tisku</vt:lpstr>
      <vt:lpstr>'Seznam figur'!Názvy_tisku</vt:lpstr>
      <vt:lpstr>'29.1 - Zábradlí Z02'!Oblast_tisku</vt:lpstr>
      <vt:lpstr>'29.10 - Zábradlí Z0X2-dop...'!Oblast_tisku</vt:lpstr>
      <vt:lpstr>'29.2 - Zábradlí Z03'!Oblast_tisku</vt:lpstr>
      <vt:lpstr>'29.3 - Zábradlí Z04'!Oblast_tisku</vt:lpstr>
      <vt:lpstr>'29.4 - Zábradlí Z05'!Oblast_tisku</vt:lpstr>
      <vt:lpstr>'29.5 - Zábradlí Z06'!Oblast_tisku</vt:lpstr>
      <vt:lpstr>'29.6 - Zábradlí Z07'!Oblast_tisku</vt:lpstr>
      <vt:lpstr>'29.7 - Zábradlí Z09'!Oblast_tisku</vt:lpstr>
      <vt:lpstr>'29.8 - Zábradlí Z16'!Oblast_tisku</vt:lpstr>
      <vt:lpstr>'29.9 - Zábradlí Z0X1 - st...'!Oblast_tisku</vt:lpstr>
      <vt:lpstr>'MNP - ZL29-zámečnické kon...'!Oblast_tisku</vt:lpstr>
      <vt:lpstr>'Rekapitulace stavby'!Oblast_tisku</vt:lpstr>
      <vt:lpstr>'Seznam figur'!Oblast_tisku</vt:lpstr>
      <vt:lpstr>'ZL29 - KRYCÍ LIST'!Oblast_tisku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NTB3\ulbricht</dc:creator>
  <cp:lastModifiedBy>PC</cp:lastModifiedBy>
  <cp:lastPrinted>2023-11-10T12:13:38Z</cp:lastPrinted>
  <dcterms:created xsi:type="dcterms:W3CDTF">2023-11-10T12:00:33Z</dcterms:created>
  <dcterms:modified xsi:type="dcterms:W3CDTF">2023-11-12T23:44:04Z</dcterms:modified>
</cp:coreProperties>
</file>