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.matus\AppData\Local\Microsoft\Windows\INetCache\Content.Outlook\X8U6NCZV\"/>
    </mc:Choice>
  </mc:AlternateContent>
  <xr:revisionPtr revIDLastSave="0" documentId="13_ncr:1_{5C5CA4FD-97E5-44D3-884B-55F297912CA5}" xr6:coauthVersionLast="47" xr6:coauthVersionMax="47" xr10:uidLastSave="{00000000-0000-0000-0000-000000000000}"/>
  <bookViews>
    <workbookView xWindow="-120" yWindow="-120" windowWidth="29040" windowHeight="15840" tabRatio="878" firstSheet="1" activeTab="1" xr2:uid="{00000000-000D-0000-FFFF-FFFF00000000}"/>
  </bookViews>
  <sheets>
    <sheet name="VzorPolozky" sheetId="10" state="hidden" r:id="rId1"/>
    <sheet name="Rekapitulace" sheetId="37" r:id="rId2"/>
    <sheet name="VCP" sheetId="36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_xlnm.Print_Area" localSheetId="2">VCP!$A$1:$H$52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 iterate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7" l="1"/>
  <c r="E9" i="37" s="1"/>
  <c r="D9" i="37"/>
  <c r="C8" i="37"/>
  <c r="G6" i="36"/>
  <c r="G50" i="36"/>
  <c r="E50" i="36"/>
  <c r="G48" i="36"/>
  <c r="E48" i="36"/>
  <c r="E46" i="36"/>
  <c r="G46" i="36" s="1"/>
  <c r="G45" i="36" s="1"/>
  <c r="G52" i="36" s="1"/>
  <c r="G43" i="36"/>
  <c r="G41" i="36"/>
  <c r="E41" i="36"/>
  <c r="G38" i="36"/>
  <c r="G35" i="36"/>
  <c r="G33" i="36"/>
  <c r="E33" i="36"/>
  <c r="G30" i="36"/>
  <c r="G27" i="36"/>
  <c r="G26" i="36"/>
  <c r="G20" i="36"/>
  <c r="E17" i="36"/>
  <c r="G9" i="36"/>
  <c r="G19" i="36" l="1"/>
  <c r="G10" i="36" l="1"/>
  <c r="G14" i="36"/>
  <c r="G15" i="36"/>
  <c r="G17" i="36"/>
  <c r="G18" i="36"/>
  <c r="G16" i="36"/>
  <c r="B7" i="37"/>
  <c r="G13" i="36" l="1"/>
  <c r="G12" i="36"/>
  <c r="G11" i="36"/>
  <c r="G8" i="36" l="1"/>
  <c r="G7" i="36" l="1"/>
  <c r="C7" i="37" l="1"/>
  <c r="D8" i="37" l="1"/>
  <c r="E8" i="37" l="1"/>
  <c r="D7" i="37" l="1"/>
</calcChain>
</file>

<file path=xl/sharedStrings.xml><?xml version="1.0" encoding="utf-8"?>
<sst xmlns="http://schemas.openxmlformats.org/spreadsheetml/2006/main" count="137" uniqueCount="86">
  <si>
    <t xml:space="preserve">Položkový rozpočet </t>
  </si>
  <si>
    <t>S:</t>
  </si>
  <si>
    <t>O:</t>
  </si>
  <si>
    <t>R:</t>
  </si>
  <si>
    <t>Nové centrum v Kunčicích pod Ondřejníkem</t>
  </si>
  <si>
    <t>Položkový soupis prací a dodávek</t>
  </si>
  <si>
    <t>Cena s DPH</t>
  </si>
  <si>
    <t>Díl:</t>
  </si>
  <si>
    <t>m2</t>
  </si>
  <si>
    <t>m3</t>
  </si>
  <si>
    <t>m</t>
  </si>
  <si>
    <t>VCP</t>
  </si>
  <si>
    <t>REKAPITULACE ZMĚN STAVBY</t>
  </si>
  <si>
    <t>Název objektu</t>
  </si>
  <si>
    <t>Cena bez DPH</t>
  </si>
  <si>
    <t>DPH  21%</t>
  </si>
  <si>
    <t>Celkem vícepráce/méněpráce</t>
  </si>
  <si>
    <t>t</t>
  </si>
  <si>
    <t>979082213R00</t>
  </si>
  <si>
    <t>Vodorovná doprava suti po suchu bez naložení, ale se složením a hrubým urovnáním na vzdálenost do 1 km</t>
  </si>
  <si>
    <t>979082219R00</t>
  </si>
  <si>
    <t>Vodorovná doprava suti po suchu příplatek k ceně za každý další i započatý 1 km přes 1 km</t>
  </si>
  <si>
    <t>979087212R00</t>
  </si>
  <si>
    <t>Nakládání na dopravní prostředky suti</t>
  </si>
  <si>
    <t>Vytrhání obrubníků silničních</t>
  </si>
  <si>
    <t>RTS</t>
  </si>
  <si>
    <t>918101111R00</t>
  </si>
  <si>
    <t>Lože pod obrubníky, krajníky nebo obruby z betonu prostého C 12/15</t>
  </si>
  <si>
    <t>917762111RT5</t>
  </si>
  <si>
    <t>Nové centrum v Kunčicích pod Ondřejníkem-VÍCEPRÁCE</t>
  </si>
  <si>
    <t>dlažba betonová dvouvrstvá; čtverec; šedá; l = 200 mm; š = 200 mm; tl. 60,0 mm</t>
  </si>
  <si>
    <t>5924511908R</t>
  </si>
  <si>
    <t>596215021R00</t>
  </si>
  <si>
    <t>Kladení zámkové dlažby do drtě tloušťka dlažby 60 mm, tloušťka lože 40 mm</t>
  </si>
  <si>
    <t>113107620R00</t>
  </si>
  <si>
    <t>Odstranění podkladů nebo krytů z kameniva hrubého drceného, v ploše jednotlivě nad 50 m2, tloušťka vrstvy 200 mm</t>
  </si>
  <si>
    <t>113108410R00</t>
  </si>
  <si>
    <t>Odstranění podkladů nebo krytů živičných, v ploše jednotlivě nad 50 m2, tloušťka vrstvy 100 mm</t>
  </si>
  <si>
    <t>120901121R00</t>
  </si>
  <si>
    <t>Bourání konstrukcí v odkopávkách a prokopávkách z betonu, prostého, pneumatickým kladivem</t>
  </si>
  <si>
    <t>Osazení silničního nebo chodníkového betonového obrubníku včetně dodávky obrubníku</t>
  </si>
  <si>
    <t>564861111RT2</t>
  </si>
  <si>
    <t>Podklad ze štěrkodrti s rozprostřením a zhutněním frakce 0-32 mm, tloušťka po zhutnění 200 mm</t>
  </si>
  <si>
    <t>979999995R00</t>
  </si>
  <si>
    <t>Poplatek za skládku obalovaného kameniva, asfaltu, kusovost nad 1600 cm2, skupina 17 03 02 z Katalogu odpadů</t>
  </si>
  <si>
    <t>Poplatek za skládku</t>
  </si>
  <si>
    <t>Prodloužení chodníku</t>
  </si>
  <si>
    <t>Sanace ploch K01 a K02</t>
  </si>
  <si>
    <t>P.č.</t>
  </si>
  <si>
    <t>Číslo položky</t>
  </si>
  <si>
    <t>Název položky</t>
  </si>
  <si>
    <t>MJ</t>
  </si>
  <si>
    <t>Množství</t>
  </si>
  <si>
    <t>Cena / MJ</t>
  </si>
  <si>
    <t>Celkem</t>
  </si>
  <si>
    <t>1</t>
  </si>
  <si>
    <t>Zemní práce</t>
  </si>
  <si>
    <t>122201101R00</t>
  </si>
  <si>
    <t>Odkopávky a  prokopávky nezapažené v hornině 3_x000D_
 do 100 m3</t>
  </si>
  <si>
    <t>dle SoD</t>
  </si>
  <si>
    <t>s přehozením výkopku na vzdálenost do 3 m nebo s naložením na dopravní prostředek,</t>
  </si>
  <si>
    <t>482 m2 * 0,3 m</t>
  </si>
  <si>
    <t>122201109R00</t>
  </si>
  <si>
    <t>Odkopávky a  prokopávky nezapažené v hornině 3_x000D_
 příplatek k cenám za lepivost horniny</t>
  </si>
  <si>
    <t>167101102R00</t>
  </si>
  <si>
    <t>Nakládání, skládání, překládání neulehlého výkopku nakládání výkopku_x000D_
 přes 100 m3, z horniny 1 až 4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</si>
  <si>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</si>
  <si>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</si>
  <si>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</si>
  <si>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</si>
  <si>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m_x000D_
 z horniny 1 až 4</t>
  </si>
  <si>
    <t>144,6*15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</si>
  <si>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</si>
  <si>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</si>
  <si>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</si>
  <si>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</si>
  <si>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5</t>
  </si>
  <si>
    <t>Komunikace</t>
  </si>
  <si>
    <t>564851111RT4</t>
  </si>
  <si>
    <t>Podklad ze štěrkodrti s rozprostřením a zhutněním frakce 0-63 mm, tloušťka po zhutnění 150 mm</t>
  </si>
  <si>
    <t>30% plochy nové vrstvy vč. nakupovaného materiálu, 144,6 m2 x 2 vrstvy (sanace tl. 30 cm)</t>
  </si>
  <si>
    <t>ponížena JC po odečtení kameniva</t>
  </si>
  <si>
    <t>70% plochy ze stávajícíh kčních vrstev, v položce obsažena jen práce bez nakupovaného materiálu, 337,4 m2 x 2 (sanace tl. 30 cm)</t>
  </si>
  <si>
    <t>181101102R00</t>
  </si>
  <si>
    <t>Úprava pláně v zářezech v hornině 1 až 4, se zhutněním</t>
  </si>
  <si>
    <t>113201011RA0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</si>
</sst>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0"/>
    <numFmt numFmtId="165" formatCode="#,##0\ &quot;Kč&quot;"/>
    <numFmt numFmtId="166" formatCode="#,##0.00\ &quot;Kč&quot;"/>
  </numFmts>
  <fonts count="3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  <charset val="238"/>
    </font>
    <font>
      <b/>
      <sz val="20"/>
      <color indexed="8"/>
      <name val="Arial"/>
      <family val="2"/>
      <charset val="238"/>
    </font>
    <font>
      <b/>
      <sz val="20"/>
      <name val="Arial"/>
      <family val="2"/>
      <charset val="238"/>
    </font>
    <font>
      <sz val="11"/>
      <name val="Arial Narrow"/>
      <family val="2"/>
      <charset val="238"/>
    </font>
    <font>
      <sz val="9"/>
      <name val="Times New Roman CE"/>
      <family val="1"/>
      <charset val="238"/>
    </font>
    <font>
      <b/>
      <sz val="20"/>
      <color indexed="8"/>
      <name val="Arial Black"/>
      <family val="2"/>
      <charset val="238"/>
    </font>
    <font>
      <b/>
      <sz val="16"/>
      <name val="Arial"/>
      <family val="2"/>
      <charset val="238"/>
    </font>
    <font>
      <b/>
      <u/>
      <sz val="11"/>
      <color indexed="12"/>
      <name val="Arial Narrow"/>
      <family val="2"/>
    </font>
    <font>
      <b/>
      <sz val="10"/>
      <color indexed="16"/>
      <name val="Arial Narrow"/>
      <family val="2"/>
      <charset val="238"/>
    </font>
    <font>
      <sz val="10"/>
      <name val="Arial Narrow"/>
      <family val="2"/>
    </font>
    <font>
      <sz val="10"/>
      <name val="Arial Narrow"/>
      <family val="2"/>
      <charset val="238"/>
    </font>
    <font>
      <sz val="9"/>
      <name val="Arial Narrow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sz val="8"/>
      <color indexed="10"/>
      <name val="Arial Narrow"/>
      <family val="2"/>
      <charset val="238"/>
    </font>
    <font>
      <sz val="11"/>
      <name val="Arial Narrow"/>
      <family val="2"/>
    </font>
    <font>
      <b/>
      <sz val="10"/>
      <name val="Arial CE"/>
      <charset val="238"/>
    </font>
    <font>
      <sz val="10"/>
      <color theme="1"/>
      <name val="Arial Narrow"/>
      <family val="2"/>
      <charset val="238"/>
    </font>
    <font>
      <sz val="8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/>
      <top style="thin">
        <color indexed="8"/>
      </top>
      <bottom/>
      <diagonal/>
    </border>
    <border>
      <left style="thin">
        <color indexed="23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0" xfId="0" applyNumberFormat="1"/>
    <xf numFmtId="49" fontId="5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 shrinkToFit="1"/>
    </xf>
    <xf numFmtId="49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 shrinkToFit="1"/>
    </xf>
    <xf numFmtId="164" fontId="3" fillId="2" borderId="2" xfId="0" applyNumberFormat="1" applyFont="1" applyFill="1" applyBorder="1" applyAlignment="1">
      <alignment vertical="top" shrinkToFit="1"/>
    </xf>
    <xf numFmtId="4" fontId="3" fillId="2" borderId="2" xfId="0" applyNumberFormat="1" applyFont="1" applyFill="1" applyBorder="1" applyAlignment="1">
      <alignment vertical="top" shrinkToFit="1"/>
    </xf>
    <xf numFmtId="49" fontId="3" fillId="2" borderId="2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center" vertical="top" wrapText="1" shrinkToFit="1"/>
    </xf>
    <xf numFmtId="164" fontId="6" fillId="0" borderId="0" xfId="0" applyNumberFormat="1" applyFont="1" applyBorder="1" applyAlignment="1">
      <alignment vertical="top" wrapText="1" shrinkToFit="1"/>
    </xf>
    <xf numFmtId="164" fontId="6" fillId="0" borderId="0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vertical="center"/>
    </xf>
    <xf numFmtId="49" fontId="5" fillId="0" borderId="6" xfId="3" applyNumberFormat="1" applyFont="1" applyBorder="1" applyAlignment="1">
      <alignment horizontal="left" vertical="top" wrapText="1"/>
    </xf>
    <xf numFmtId="49" fontId="5" fillId="0" borderId="6" xfId="3" applyNumberFormat="1" applyFont="1" applyBorder="1" applyAlignment="1">
      <alignment vertical="top"/>
    </xf>
    <xf numFmtId="0" fontId="5" fillId="0" borderId="6" xfId="3" applyFont="1" applyBorder="1" applyAlignment="1">
      <alignment horizontal="center" vertical="top" shrinkToFit="1"/>
    </xf>
    <xf numFmtId="164" fontId="5" fillId="0" borderId="6" xfId="3" applyNumberFormat="1" applyFont="1" applyBorder="1" applyAlignment="1">
      <alignment vertical="top" shrinkToFit="1"/>
    </xf>
    <xf numFmtId="4" fontId="5" fillId="3" borderId="6" xfId="3" applyNumberFormat="1" applyFont="1" applyFill="1" applyBorder="1" applyAlignment="1" applyProtection="1">
      <alignment vertical="top" shrinkToFit="1"/>
      <protection locked="0"/>
    </xf>
    <xf numFmtId="4" fontId="5" fillId="0" borderId="6" xfId="3" applyNumberFormat="1" applyFont="1" applyBorder="1" applyAlignment="1">
      <alignment vertical="top" shrinkToFit="1"/>
    </xf>
    <xf numFmtId="0" fontId="8" fillId="0" borderId="0" xfId="4" applyFont="1" applyAlignment="1">
      <alignment vertical="center"/>
    </xf>
    <xf numFmtId="0" fontId="10" fillId="0" borderId="0" xfId="5" applyFont="1"/>
    <xf numFmtId="0" fontId="11" fillId="0" borderId="0" xfId="5" applyFont="1" applyAlignment="1">
      <alignment horizontal="left"/>
    </xf>
    <xf numFmtId="0" fontId="12" fillId="0" borderId="0" xfId="4" applyFont="1" applyAlignment="1">
      <alignment horizontal="center" vertical="center" wrapText="1"/>
    </xf>
    <xf numFmtId="0" fontId="13" fillId="0" borderId="0" xfId="5" applyFont="1" applyAlignment="1">
      <alignment vertical="center"/>
    </xf>
    <xf numFmtId="0" fontId="14" fillId="0" borderId="0" xfId="5" applyFont="1"/>
    <xf numFmtId="0" fontId="15" fillId="0" borderId="0" xfId="5" applyFont="1" applyAlignment="1">
      <alignment vertical="center"/>
    </xf>
    <xf numFmtId="0" fontId="16" fillId="0" borderId="0" xfId="5" applyFont="1"/>
    <xf numFmtId="0" fontId="17" fillId="0" borderId="0" xfId="5" applyFont="1"/>
    <xf numFmtId="165" fontId="18" fillId="0" borderId="0" xfId="5" applyNumberFormat="1" applyFont="1" applyAlignment="1">
      <alignment horizontal="left" vertical="center"/>
    </xf>
    <xf numFmtId="165" fontId="19" fillId="4" borderId="0" xfId="5" applyNumberFormat="1" applyFont="1" applyFill="1" applyAlignment="1">
      <alignment horizontal="left" vertical="center"/>
    </xf>
    <xf numFmtId="165" fontId="19" fillId="4" borderId="0" xfId="5" applyNumberFormat="1" applyFont="1" applyFill="1" applyAlignment="1">
      <alignment horizontal="right" vertical="center"/>
    </xf>
    <xf numFmtId="0" fontId="21" fillId="0" borderId="0" xfId="5" applyFont="1" applyAlignment="1">
      <alignment vertical="center"/>
    </xf>
    <xf numFmtId="43" fontId="23" fillId="0" borderId="0" xfId="2" applyFont="1" applyAlignment="1">
      <alignment horizontal="center" vertical="center"/>
    </xf>
    <xf numFmtId="43" fontId="23" fillId="0" borderId="0" xfId="2" applyFont="1" applyBorder="1" applyAlignment="1">
      <alignment horizontal="center" vertical="center"/>
    </xf>
    <xf numFmtId="0" fontId="24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20" fillId="4" borderId="0" xfId="5" applyFont="1" applyFill="1" applyAlignment="1">
      <alignment vertical="center"/>
    </xf>
    <xf numFmtId="166" fontId="20" fillId="4" borderId="0" xfId="5" applyNumberFormat="1" applyFont="1" applyFill="1" applyAlignment="1">
      <alignment horizontal="center" vertical="center"/>
    </xf>
    <xf numFmtId="4" fontId="26" fillId="0" borderId="0" xfId="5" applyNumberFormat="1" applyFont="1" applyAlignment="1">
      <alignment vertical="center"/>
    </xf>
    <xf numFmtId="4" fontId="27" fillId="0" borderId="0" xfId="5" applyNumberFormat="1" applyFont="1" applyAlignment="1">
      <alignment vertical="center"/>
    </xf>
    <xf numFmtId="0" fontId="27" fillId="0" borderId="0" xfId="5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top"/>
    </xf>
    <xf numFmtId="49" fontId="5" fillId="0" borderId="8" xfId="3" applyNumberFormat="1" applyFont="1" applyBorder="1" applyAlignment="1">
      <alignment horizontal="left" vertical="top" wrapText="1"/>
    </xf>
    <xf numFmtId="0" fontId="5" fillId="0" borderId="8" xfId="3" applyFont="1" applyBorder="1" applyAlignment="1">
      <alignment horizontal="center" vertical="top" shrinkToFit="1"/>
    </xf>
    <xf numFmtId="164" fontId="5" fillId="0" borderId="8" xfId="3" applyNumberFormat="1" applyFont="1" applyBorder="1" applyAlignment="1">
      <alignment vertical="top" shrinkToFit="1"/>
    </xf>
    <xf numFmtId="4" fontId="5" fillId="3" borderId="8" xfId="3" applyNumberFormat="1" applyFont="1" applyFill="1" applyBorder="1" applyAlignment="1" applyProtection="1">
      <alignment vertical="top" shrinkToFit="1"/>
      <protection locked="0"/>
    </xf>
    <xf numFmtId="0" fontId="5" fillId="0" borderId="3" xfId="0" applyFont="1" applyBorder="1" applyAlignment="1">
      <alignment horizontal="center" vertical="center"/>
    </xf>
    <xf numFmtId="4" fontId="5" fillId="0" borderId="3" xfId="3" applyNumberFormat="1" applyFont="1" applyBorder="1" applyAlignment="1">
      <alignment vertical="top" shrinkToFit="1"/>
    </xf>
    <xf numFmtId="4" fontId="5" fillId="0" borderId="8" xfId="3" applyNumberFormat="1" applyFont="1" applyBorder="1" applyAlignment="1">
      <alignment vertical="top" shrinkToFit="1"/>
    </xf>
    <xf numFmtId="4" fontId="5" fillId="0" borderId="10" xfId="3" applyNumberFormat="1" applyFont="1" applyBorder="1" applyAlignment="1">
      <alignment vertical="top" shrinkToFit="1"/>
    </xf>
    <xf numFmtId="4" fontId="5" fillId="0" borderId="9" xfId="3" applyNumberFormat="1" applyFont="1" applyBorder="1" applyAlignment="1">
      <alignment vertical="top" shrinkToFit="1"/>
    </xf>
    <xf numFmtId="0" fontId="28" fillId="2" borderId="3" xfId="0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vertical="center"/>
    </xf>
    <xf numFmtId="0" fontId="28" fillId="0" borderId="0" xfId="0" applyFont="1"/>
    <xf numFmtId="49" fontId="22" fillId="0" borderId="0" xfId="5" applyNumberFormat="1" applyFont="1" applyAlignment="1">
      <alignment horizontal="left" vertical="center" wrapText="1"/>
    </xf>
    <xf numFmtId="49" fontId="28" fillId="2" borderId="1" xfId="0" applyNumberFormat="1" applyFont="1" applyFill="1" applyBorder="1" applyAlignment="1">
      <alignment vertical="center"/>
    </xf>
    <xf numFmtId="49" fontId="5" fillId="0" borderId="8" xfId="3" applyNumberFormat="1" applyFont="1" applyFill="1" applyBorder="1" applyAlignment="1">
      <alignment horizontal="left" vertical="top" wrapText="1"/>
    </xf>
    <xf numFmtId="49" fontId="5" fillId="0" borderId="6" xfId="3" applyNumberFormat="1" applyFont="1" applyFill="1" applyBorder="1" applyAlignment="1">
      <alignment horizontal="left" vertical="top" wrapText="1"/>
    </xf>
    <xf numFmtId="0" fontId="5" fillId="0" borderId="7" xfId="3" applyFont="1" applyBorder="1" applyAlignment="1">
      <alignment horizontal="center" vertical="top"/>
    </xf>
    <xf numFmtId="49" fontId="0" fillId="0" borderId="11" xfId="0" applyNumberFormat="1" applyBorder="1"/>
    <xf numFmtId="0" fontId="0" fillId="5" borderId="3" xfId="0" applyFill="1" applyBorder="1" applyAlignment="1">
      <alignment horizontal="center" vertical="center"/>
    </xf>
    <xf numFmtId="49" fontId="0" fillId="5" borderId="3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12" xfId="0" applyFill="1" applyBorder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top"/>
    </xf>
    <xf numFmtId="49" fontId="5" fillId="0" borderId="14" xfId="0" applyNumberFormat="1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shrinkToFit="1"/>
    </xf>
    <xf numFmtId="164" fontId="5" fillId="0" borderId="14" xfId="0" applyNumberFormat="1" applyFont="1" applyBorder="1" applyAlignment="1">
      <alignment vertical="top" shrinkToFit="1"/>
    </xf>
    <xf numFmtId="4" fontId="5" fillId="6" borderId="14" xfId="0" applyNumberFormat="1" applyFont="1" applyFill="1" applyBorder="1" applyAlignment="1" applyProtection="1">
      <alignment vertical="top" shrinkToFit="1"/>
      <protection locked="0"/>
    </xf>
    <xf numFmtId="4" fontId="5" fillId="0" borderId="14" xfId="0" applyNumberFormat="1" applyFont="1" applyBorder="1" applyAlignment="1">
      <alignment vertical="top" shrinkToFit="1"/>
    </xf>
    <xf numFmtId="0" fontId="29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top"/>
    </xf>
    <xf numFmtId="164" fontId="6" fillId="0" borderId="0" xfId="0" quotePrefix="1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 shrinkToFit="1"/>
    </xf>
    <xf numFmtId="164" fontId="6" fillId="0" borderId="0" xfId="0" applyNumberFormat="1" applyFont="1" applyAlignment="1">
      <alignment vertical="top" wrapText="1" shrinkToFit="1"/>
    </xf>
    <xf numFmtId="4" fontId="5" fillId="0" borderId="0" xfId="0" applyNumberFormat="1" applyFont="1" applyAlignment="1">
      <alignment vertical="top" shrinkToFit="1"/>
    </xf>
    <xf numFmtId="0" fontId="5" fillId="0" borderId="15" xfId="3" applyFont="1" applyBorder="1" applyAlignment="1">
      <alignment vertical="top"/>
    </xf>
    <xf numFmtId="0" fontId="5" fillId="0" borderId="0" xfId="3" applyFont="1"/>
    <xf numFmtId="0" fontId="1" fillId="0" borderId="0" xfId="3"/>
    <xf numFmtId="0" fontId="30" fillId="0" borderId="0" xfId="3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" fontId="3" fillId="2" borderId="4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0" fontId="9" fillId="0" borderId="0" xfId="4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49" fontId="28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</cellXfs>
  <cellStyles count="6">
    <cellStyle name="Čárka" xfId="2" builtinId="3"/>
    <cellStyle name="Excel Built-in Normal" xfId="3" xr:uid="{8ADB4297-594C-47AC-B6F5-16D90DEB30F2}"/>
    <cellStyle name="Normální" xfId="0" builtinId="0"/>
    <cellStyle name="normální 2" xfId="1" xr:uid="{00000000-0005-0000-0000-000001000000}"/>
    <cellStyle name="normální_Celková rekapitulace" xfId="5" xr:uid="{E8BD130A-259D-4134-AF67-53EBB45A5312}"/>
    <cellStyle name="normální_Fakturace" xfId="4" xr:uid="{404DBD49-F788-4947-8276-C4E3946077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SRVNJ002\Allgemein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rahotuse@presbeton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103" t="s">
        <v>0</v>
      </c>
      <c r="B1" s="103"/>
      <c r="C1" s="104"/>
      <c r="D1" s="103"/>
      <c r="E1" s="103"/>
      <c r="F1" s="103"/>
      <c r="G1" s="103"/>
    </row>
    <row r="2" spans="1:7" ht="24.95" customHeight="1" x14ac:dyDescent="0.2">
      <c r="A2" s="8" t="s">
        <v>1</v>
      </c>
      <c r="B2" s="7"/>
      <c r="C2" s="105"/>
      <c r="D2" s="105"/>
      <c r="E2" s="105"/>
      <c r="F2" s="105"/>
      <c r="G2" s="106"/>
    </row>
    <row r="3" spans="1:7" ht="24.95" customHeight="1" x14ac:dyDescent="0.2">
      <c r="A3" s="8" t="s">
        <v>2</v>
      </c>
      <c r="B3" s="7"/>
      <c r="C3" s="105"/>
      <c r="D3" s="105"/>
      <c r="E3" s="105"/>
      <c r="F3" s="105"/>
      <c r="G3" s="106"/>
    </row>
    <row r="4" spans="1:7" ht="24.95" customHeight="1" x14ac:dyDescent="0.2">
      <c r="A4" s="8" t="s">
        <v>3</v>
      </c>
      <c r="B4" s="7"/>
      <c r="C4" s="105"/>
      <c r="D4" s="105"/>
      <c r="E4" s="105"/>
      <c r="F4" s="105"/>
      <c r="G4" s="106"/>
    </row>
    <row r="5" spans="1:7" x14ac:dyDescent="0.2">
      <c r="B5" s="2"/>
      <c r="C5" s="3"/>
      <c r="D5" s="4"/>
    </row>
  </sheetData>
  <sheetProtection password="ED6E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F3F2-51B8-45E7-813C-44EA7CC90FDD}">
  <dimension ref="A2:I9"/>
  <sheetViews>
    <sheetView tabSelected="1" zoomScaleNormal="100" workbookViewId="0">
      <selection activeCell="C9" sqref="C9"/>
    </sheetView>
  </sheetViews>
  <sheetFormatPr defaultRowHeight="12.75" x14ac:dyDescent="0.2"/>
  <cols>
    <col min="1" max="1" width="2.7109375" customWidth="1"/>
    <col min="2" max="2" width="44.28515625" customWidth="1"/>
    <col min="3" max="3" width="17" customWidth="1"/>
    <col min="4" max="4" width="17.7109375" customWidth="1"/>
    <col min="5" max="5" width="17.28515625" customWidth="1"/>
    <col min="6" max="6" width="2.28515625" customWidth="1"/>
    <col min="7" max="7" width="14.140625" bestFit="1" customWidth="1"/>
    <col min="8" max="8" width="14" customWidth="1"/>
    <col min="257" max="257" width="2.7109375" customWidth="1"/>
    <col min="258" max="258" width="44.28515625" customWidth="1"/>
    <col min="259" max="259" width="17" customWidth="1"/>
    <col min="260" max="260" width="17.7109375" customWidth="1"/>
    <col min="261" max="261" width="17.28515625" customWidth="1"/>
    <col min="262" max="262" width="2.28515625" customWidth="1"/>
    <col min="263" max="263" width="14.140625" bestFit="1" customWidth="1"/>
    <col min="264" max="264" width="14" customWidth="1"/>
    <col min="513" max="513" width="2.7109375" customWidth="1"/>
    <col min="514" max="514" width="44.28515625" customWidth="1"/>
    <col min="515" max="515" width="17" customWidth="1"/>
    <col min="516" max="516" width="17.7109375" customWidth="1"/>
    <col min="517" max="517" width="17.28515625" customWidth="1"/>
    <col min="518" max="518" width="2.28515625" customWidth="1"/>
    <col min="519" max="519" width="14.140625" bestFit="1" customWidth="1"/>
    <col min="520" max="520" width="14" customWidth="1"/>
    <col min="769" max="769" width="2.7109375" customWidth="1"/>
    <col min="770" max="770" width="44.28515625" customWidth="1"/>
    <col min="771" max="771" width="17" customWidth="1"/>
    <col min="772" max="772" width="17.7109375" customWidth="1"/>
    <col min="773" max="773" width="17.28515625" customWidth="1"/>
    <col min="774" max="774" width="2.28515625" customWidth="1"/>
    <col min="775" max="775" width="14.140625" bestFit="1" customWidth="1"/>
    <col min="776" max="776" width="14" customWidth="1"/>
    <col min="1025" max="1025" width="2.7109375" customWidth="1"/>
    <col min="1026" max="1026" width="44.28515625" customWidth="1"/>
    <col min="1027" max="1027" width="17" customWidth="1"/>
    <col min="1028" max="1028" width="17.7109375" customWidth="1"/>
    <col min="1029" max="1029" width="17.28515625" customWidth="1"/>
    <col min="1030" max="1030" width="2.28515625" customWidth="1"/>
    <col min="1031" max="1031" width="14.140625" bestFit="1" customWidth="1"/>
    <col min="1032" max="1032" width="14" customWidth="1"/>
    <col min="1281" max="1281" width="2.7109375" customWidth="1"/>
    <col min="1282" max="1282" width="44.28515625" customWidth="1"/>
    <col min="1283" max="1283" width="17" customWidth="1"/>
    <col min="1284" max="1284" width="17.7109375" customWidth="1"/>
    <col min="1285" max="1285" width="17.28515625" customWidth="1"/>
    <col min="1286" max="1286" width="2.28515625" customWidth="1"/>
    <col min="1287" max="1287" width="14.140625" bestFit="1" customWidth="1"/>
    <col min="1288" max="1288" width="14" customWidth="1"/>
    <col min="1537" max="1537" width="2.7109375" customWidth="1"/>
    <col min="1538" max="1538" width="44.28515625" customWidth="1"/>
    <col min="1539" max="1539" width="17" customWidth="1"/>
    <col min="1540" max="1540" width="17.7109375" customWidth="1"/>
    <col min="1541" max="1541" width="17.28515625" customWidth="1"/>
    <col min="1542" max="1542" width="2.28515625" customWidth="1"/>
    <col min="1543" max="1543" width="14.140625" bestFit="1" customWidth="1"/>
    <col min="1544" max="1544" width="14" customWidth="1"/>
    <col min="1793" max="1793" width="2.7109375" customWidth="1"/>
    <col min="1794" max="1794" width="44.28515625" customWidth="1"/>
    <col min="1795" max="1795" width="17" customWidth="1"/>
    <col min="1796" max="1796" width="17.7109375" customWidth="1"/>
    <col min="1797" max="1797" width="17.28515625" customWidth="1"/>
    <col min="1798" max="1798" width="2.28515625" customWidth="1"/>
    <col min="1799" max="1799" width="14.140625" bestFit="1" customWidth="1"/>
    <col min="1800" max="1800" width="14" customWidth="1"/>
    <col min="2049" max="2049" width="2.7109375" customWidth="1"/>
    <col min="2050" max="2050" width="44.28515625" customWidth="1"/>
    <col min="2051" max="2051" width="17" customWidth="1"/>
    <col min="2052" max="2052" width="17.7109375" customWidth="1"/>
    <col min="2053" max="2053" width="17.28515625" customWidth="1"/>
    <col min="2054" max="2054" width="2.28515625" customWidth="1"/>
    <col min="2055" max="2055" width="14.140625" bestFit="1" customWidth="1"/>
    <col min="2056" max="2056" width="14" customWidth="1"/>
    <col min="2305" max="2305" width="2.7109375" customWidth="1"/>
    <col min="2306" max="2306" width="44.28515625" customWidth="1"/>
    <col min="2307" max="2307" width="17" customWidth="1"/>
    <col min="2308" max="2308" width="17.7109375" customWidth="1"/>
    <col min="2309" max="2309" width="17.28515625" customWidth="1"/>
    <col min="2310" max="2310" width="2.28515625" customWidth="1"/>
    <col min="2311" max="2311" width="14.140625" bestFit="1" customWidth="1"/>
    <col min="2312" max="2312" width="14" customWidth="1"/>
    <col min="2561" max="2561" width="2.7109375" customWidth="1"/>
    <col min="2562" max="2562" width="44.28515625" customWidth="1"/>
    <col min="2563" max="2563" width="17" customWidth="1"/>
    <col min="2564" max="2564" width="17.7109375" customWidth="1"/>
    <col min="2565" max="2565" width="17.28515625" customWidth="1"/>
    <col min="2566" max="2566" width="2.28515625" customWidth="1"/>
    <col min="2567" max="2567" width="14.140625" bestFit="1" customWidth="1"/>
    <col min="2568" max="2568" width="14" customWidth="1"/>
    <col min="2817" max="2817" width="2.7109375" customWidth="1"/>
    <col min="2818" max="2818" width="44.28515625" customWidth="1"/>
    <col min="2819" max="2819" width="17" customWidth="1"/>
    <col min="2820" max="2820" width="17.7109375" customWidth="1"/>
    <col min="2821" max="2821" width="17.28515625" customWidth="1"/>
    <col min="2822" max="2822" width="2.28515625" customWidth="1"/>
    <col min="2823" max="2823" width="14.140625" bestFit="1" customWidth="1"/>
    <col min="2824" max="2824" width="14" customWidth="1"/>
    <col min="3073" max="3073" width="2.7109375" customWidth="1"/>
    <col min="3074" max="3074" width="44.28515625" customWidth="1"/>
    <col min="3075" max="3075" width="17" customWidth="1"/>
    <col min="3076" max="3076" width="17.7109375" customWidth="1"/>
    <col min="3077" max="3077" width="17.28515625" customWidth="1"/>
    <col min="3078" max="3078" width="2.28515625" customWidth="1"/>
    <col min="3079" max="3079" width="14.140625" bestFit="1" customWidth="1"/>
    <col min="3080" max="3080" width="14" customWidth="1"/>
    <col min="3329" max="3329" width="2.7109375" customWidth="1"/>
    <col min="3330" max="3330" width="44.28515625" customWidth="1"/>
    <col min="3331" max="3331" width="17" customWidth="1"/>
    <col min="3332" max="3332" width="17.7109375" customWidth="1"/>
    <col min="3333" max="3333" width="17.28515625" customWidth="1"/>
    <col min="3334" max="3334" width="2.28515625" customWidth="1"/>
    <col min="3335" max="3335" width="14.140625" bestFit="1" customWidth="1"/>
    <col min="3336" max="3336" width="14" customWidth="1"/>
    <col min="3585" max="3585" width="2.7109375" customWidth="1"/>
    <col min="3586" max="3586" width="44.28515625" customWidth="1"/>
    <col min="3587" max="3587" width="17" customWidth="1"/>
    <col min="3588" max="3588" width="17.7109375" customWidth="1"/>
    <col min="3589" max="3589" width="17.28515625" customWidth="1"/>
    <col min="3590" max="3590" width="2.28515625" customWidth="1"/>
    <col min="3591" max="3591" width="14.140625" bestFit="1" customWidth="1"/>
    <col min="3592" max="3592" width="14" customWidth="1"/>
    <col min="3841" max="3841" width="2.7109375" customWidth="1"/>
    <col min="3842" max="3842" width="44.28515625" customWidth="1"/>
    <col min="3843" max="3843" width="17" customWidth="1"/>
    <col min="3844" max="3844" width="17.7109375" customWidth="1"/>
    <col min="3845" max="3845" width="17.28515625" customWidth="1"/>
    <col min="3846" max="3846" width="2.28515625" customWidth="1"/>
    <col min="3847" max="3847" width="14.140625" bestFit="1" customWidth="1"/>
    <col min="3848" max="3848" width="14" customWidth="1"/>
    <col min="4097" max="4097" width="2.7109375" customWidth="1"/>
    <col min="4098" max="4098" width="44.28515625" customWidth="1"/>
    <col min="4099" max="4099" width="17" customWidth="1"/>
    <col min="4100" max="4100" width="17.7109375" customWidth="1"/>
    <col min="4101" max="4101" width="17.28515625" customWidth="1"/>
    <col min="4102" max="4102" width="2.28515625" customWidth="1"/>
    <col min="4103" max="4103" width="14.140625" bestFit="1" customWidth="1"/>
    <col min="4104" max="4104" width="14" customWidth="1"/>
    <col min="4353" max="4353" width="2.7109375" customWidth="1"/>
    <col min="4354" max="4354" width="44.28515625" customWidth="1"/>
    <col min="4355" max="4355" width="17" customWidth="1"/>
    <col min="4356" max="4356" width="17.7109375" customWidth="1"/>
    <col min="4357" max="4357" width="17.28515625" customWidth="1"/>
    <col min="4358" max="4358" width="2.28515625" customWidth="1"/>
    <col min="4359" max="4359" width="14.140625" bestFit="1" customWidth="1"/>
    <col min="4360" max="4360" width="14" customWidth="1"/>
    <col min="4609" max="4609" width="2.7109375" customWidth="1"/>
    <col min="4610" max="4610" width="44.28515625" customWidth="1"/>
    <col min="4611" max="4611" width="17" customWidth="1"/>
    <col min="4612" max="4612" width="17.7109375" customWidth="1"/>
    <col min="4613" max="4613" width="17.28515625" customWidth="1"/>
    <col min="4614" max="4614" width="2.28515625" customWidth="1"/>
    <col min="4615" max="4615" width="14.140625" bestFit="1" customWidth="1"/>
    <col min="4616" max="4616" width="14" customWidth="1"/>
    <col min="4865" max="4865" width="2.7109375" customWidth="1"/>
    <col min="4866" max="4866" width="44.28515625" customWidth="1"/>
    <col min="4867" max="4867" width="17" customWidth="1"/>
    <col min="4868" max="4868" width="17.7109375" customWidth="1"/>
    <col min="4869" max="4869" width="17.28515625" customWidth="1"/>
    <col min="4870" max="4870" width="2.28515625" customWidth="1"/>
    <col min="4871" max="4871" width="14.140625" bestFit="1" customWidth="1"/>
    <col min="4872" max="4872" width="14" customWidth="1"/>
    <col min="5121" max="5121" width="2.7109375" customWidth="1"/>
    <col min="5122" max="5122" width="44.28515625" customWidth="1"/>
    <col min="5123" max="5123" width="17" customWidth="1"/>
    <col min="5124" max="5124" width="17.7109375" customWidth="1"/>
    <col min="5125" max="5125" width="17.28515625" customWidth="1"/>
    <col min="5126" max="5126" width="2.28515625" customWidth="1"/>
    <col min="5127" max="5127" width="14.140625" bestFit="1" customWidth="1"/>
    <col min="5128" max="5128" width="14" customWidth="1"/>
    <col min="5377" max="5377" width="2.7109375" customWidth="1"/>
    <col min="5378" max="5378" width="44.28515625" customWidth="1"/>
    <col min="5379" max="5379" width="17" customWidth="1"/>
    <col min="5380" max="5380" width="17.7109375" customWidth="1"/>
    <col min="5381" max="5381" width="17.28515625" customWidth="1"/>
    <col min="5382" max="5382" width="2.28515625" customWidth="1"/>
    <col min="5383" max="5383" width="14.140625" bestFit="1" customWidth="1"/>
    <col min="5384" max="5384" width="14" customWidth="1"/>
    <col min="5633" max="5633" width="2.7109375" customWidth="1"/>
    <col min="5634" max="5634" width="44.28515625" customWidth="1"/>
    <col min="5635" max="5635" width="17" customWidth="1"/>
    <col min="5636" max="5636" width="17.7109375" customWidth="1"/>
    <col min="5637" max="5637" width="17.28515625" customWidth="1"/>
    <col min="5638" max="5638" width="2.28515625" customWidth="1"/>
    <col min="5639" max="5639" width="14.140625" bestFit="1" customWidth="1"/>
    <col min="5640" max="5640" width="14" customWidth="1"/>
    <col min="5889" max="5889" width="2.7109375" customWidth="1"/>
    <col min="5890" max="5890" width="44.28515625" customWidth="1"/>
    <col min="5891" max="5891" width="17" customWidth="1"/>
    <col min="5892" max="5892" width="17.7109375" customWidth="1"/>
    <col min="5893" max="5893" width="17.28515625" customWidth="1"/>
    <col min="5894" max="5894" width="2.28515625" customWidth="1"/>
    <col min="5895" max="5895" width="14.140625" bestFit="1" customWidth="1"/>
    <col min="5896" max="5896" width="14" customWidth="1"/>
    <col min="6145" max="6145" width="2.7109375" customWidth="1"/>
    <col min="6146" max="6146" width="44.28515625" customWidth="1"/>
    <col min="6147" max="6147" width="17" customWidth="1"/>
    <col min="6148" max="6148" width="17.7109375" customWidth="1"/>
    <col min="6149" max="6149" width="17.28515625" customWidth="1"/>
    <col min="6150" max="6150" width="2.28515625" customWidth="1"/>
    <col min="6151" max="6151" width="14.140625" bestFit="1" customWidth="1"/>
    <col min="6152" max="6152" width="14" customWidth="1"/>
    <col min="6401" max="6401" width="2.7109375" customWidth="1"/>
    <col min="6402" max="6402" width="44.28515625" customWidth="1"/>
    <col min="6403" max="6403" width="17" customWidth="1"/>
    <col min="6404" max="6404" width="17.7109375" customWidth="1"/>
    <col min="6405" max="6405" width="17.28515625" customWidth="1"/>
    <col min="6406" max="6406" width="2.28515625" customWidth="1"/>
    <col min="6407" max="6407" width="14.140625" bestFit="1" customWidth="1"/>
    <col min="6408" max="6408" width="14" customWidth="1"/>
    <col min="6657" max="6657" width="2.7109375" customWidth="1"/>
    <col min="6658" max="6658" width="44.28515625" customWidth="1"/>
    <col min="6659" max="6659" width="17" customWidth="1"/>
    <col min="6660" max="6660" width="17.7109375" customWidth="1"/>
    <col min="6661" max="6661" width="17.28515625" customWidth="1"/>
    <col min="6662" max="6662" width="2.28515625" customWidth="1"/>
    <col min="6663" max="6663" width="14.140625" bestFit="1" customWidth="1"/>
    <col min="6664" max="6664" width="14" customWidth="1"/>
    <col min="6913" max="6913" width="2.7109375" customWidth="1"/>
    <col min="6914" max="6914" width="44.28515625" customWidth="1"/>
    <col min="6915" max="6915" width="17" customWidth="1"/>
    <col min="6916" max="6916" width="17.7109375" customWidth="1"/>
    <col min="6917" max="6917" width="17.28515625" customWidth="1"/>
    <col min="6918" max="6918" width="2.28515625" customWidth="1"/>
    <col min="6919" max="6919" width="14.140625" bestFit="1" customWidth="1"/>
    <col min="6920" max="6920" width="14" customWidth="1"/>
    <col min="7169" max="7169" width="2.7109375" customWidth="1"/>
    <col min="7170" max="7170" width="44.28515625" customWidth="1"/>
    <col min="7171" max="7171" width="17" customWidth="1"/>
    <col min="7172" max="7172" width="17.7109375" customWidth="1"/>
    <col min="7173" max="7173" width="17.28515625" customWidth="1"/>
    <col min="7174" max="7174" width="2.28515625" customWidth="1"/>
    <col min="7175" max="7175" width="14.140625" bestFit="1" customWidth="1"/>
    <col min="7176" max="7176" width="14" customWidth="1"/>
    <col min="7425" max="7425" width="2.7109375" customWidth="1"/>
    <col min="7426" max="7426" width="44.28515625" customWidth="1"/>
    <col min="7427" max="7427" width="17" customWidth="1"/>
    <col min="7428" max="7428" width="17.7109375" customWidth="1"/>
    <col min="7429" max="7429" width="17.28515625" customWidth="1"/>
    <col min="7430" max="7430" width="2.28515625" customWidth="1"/>
    <col min="7431" max="7431" width="14.140625" bestFit="1" customWidth="1"/>
    <col min="7432" max="7432" width="14" customWidth="1"/>
    <col min="7681" max="7681" width="2.7109375" customWidth="1"/>
    <col min="7682" max="7682" width="44.28515625" customWidth="1"/>
    <col min="7683" max="7683" width="17" customWidth="1"/>
    <col min="7684" max="7684" width="17.7109375" customWidth="1"/>
    <col min="7685" max="7685" width="17.28515625" customWidth="1"/>
    <col min="7686" max="7686" width="2.28515625" customWidth="1"/>
    <col min="7687" max="7687" width="14.140625" bestFit="1" customWidth="1"/>
    <col min="7688" max="7688" width="14" customWidth="1"/>
    <col min="7937" max="7937" width="2.7109375" customWidth="1"/>
    <col min="7938" max="7938" width="44.28515625" customWidth="1"/>
    <col min="7939" max="7939" width="17" customWidth="1"/>
    <col min="7940" max="7940" width="17.7109375" customWidth="1"/>
    <col min="7941" max="7941" width="17.28515625" customWidth="1"/>
    <col min="7942" max="7942" width="2.28515625" customWidth="1"/>
    <col min="7943" max="7943" width="14.140625" bestFit="1" customWidth="1"/>
    <col min="7944" max="7944" width="14" customWidth="1"/>
    <col min="8193" max="8193" width="2.7109375" customWidth="1"/>
    <col min="8194" max="8194" width="44.28515625" customWidth="1"/>
    <col min="8195" max="8195" width="17" customWidth="1"/>
    <col min="8196" max="8196" width="17.7109375" customWidth="1"/>
    <col min="8197" max="8197" width="17.28515625" customWidth="1"/>
    <col min="8198" max="8198" width="2.28515625" customWidth="1"/>
    <col min="8199" max="8199" width="14.140625" bestFit="1" customWidth="1"/>
    <col min="8200" max="8200" width="14" customWidth="1"/>
    <col min="8449" max="8449" width="2.7109375" customWidth="1"/>
    <col min="8450" max="8450" width="44.28515625" customWidth="1"/>
    <col min="8451" max="8451" width="17" customWidth="1"/>
    <col min="8452" max="8452" width="17.7109375" customWidth="1"/>
    <col min="8453" max="8453" width="17.28515625" customWidth="1"/>
    <col min="8454" max="8454" width="2.28515625" customWidth="1"/>
    <col min="8455" max="8455" width="14.140625" bestFit="1" customWidth="1"/>
    <col min="8456" max="8456" width="14" customWidth="1"/>
    <col min="8705" max="8705" width="2.7109375" customWidth="1"/>
    <col min="8706" max="8706" width="44.28515625" customWidth="1"/>
    <col min="8707" max="8707" width="17" customWidth="1"/>
    <col min="8708" max="8708" width="17.7109375" customWidth="1"/>
    <col min="8709" max="8709" width="17.28515625" customWidth="1"/>
    <col min="8710" max="8710" width="2.28515625" customWidth="1"/>
    <col min="8711" max="8711" width="14.140625" bestFit="1" customWidth="1"/>
    <col min="8712" max="8712" width="14" customWidth="1"/>
    <col min="8961" max="8961" width="2.7109375" customWidth="1"/>
    <col min="8962" max="8962" width="44.28515625" customWidth="1"/>
    <col min="8963" max="8963" width="17" customWidth="1"/>
    <col min="8964" max="8964" width="17.7109375" customWidth="1"/>
    <col min="8965" max="8965" width="17.28515625" customWidth="1"/>
    <col min="8966" max="8966" width="2.28515625" customWidth="1"/>
    <col min="8967" max="8967" width="14.140625" bestFit="1" customWidth="1"/>
    <col min="8968" max="8968" width="14" customWidth="1"/>
    <col min="9217" max="9217" width="2.7109375" customWidth="1"/>
    <col min="9218" max="9218" width="44.28515625" customWidth="1"/>
    <col min="9219" max="9219" width="17" customWidth="1"/>
    <col min="9220" max="9220" width="17.7109375" customWidth="1"/>
    <col min="9221" max="9221" width="17.28515625" customWidth="1"/>
    <col min="9222" max="9222" width="2.28515625" customWidth="1"/>
    <col min="9223" max="9223" width="14.140625" bestFit="1" customWidth="1"/>
    <col min="9224" max="9224" width="14" customWidth="1"/>
    <col min="9473" max="9473" width="2.7109375" customWidth="1"/>
    <col min="9474" max="9474" width="44.28515625" customWidth="1"/>
    <col min="9475" max="9475" width="17" customWidth="1"/>
    <col min="9476" max="9476" width="17.7109375" customWidth="1"/>
    <col min="9477" max="9477" width="17.28515625" customWidth="1"/>
    <col min="9478" max="9478" width="2.28515625" customWidth="1"/>
    <col min="9479" max="9479" width="14.140625" bestFit="1" customWidth="1"/>
    <col min="9480" max="9480" width="14" customWidth="1"/>
    <col min="9729" max="9729" width="2.7109375" customWidth="1"/>
    <col min="9730" max="9730" width="44.28515625" customWidth="1"/>
    <col min="9731" max="9731" width="17" customWidth="1"/>
    <col min="9732" max="9732" width="17.7109375" customWidth="1"/>
    <col min="9733" max="9733" width="17.28515625" customWidth="1"/>
    <col min="9734" max="9734" width="2.28515625" customWidth="1"/>
    <col min="9735" max="9735" width="14.140625" bestFit="1" customWidth="1"/>
    <col min="9736" max="9736" width="14" customWidth="1"/>
    <col min="9985" max="9985" width="2.7109375" customWidth="1"/>
    <col min="9986" max="9986" width="44.28515625" customWidth="1"/>
    <col min="9987" max="9987" width="17" customWidth="1"/>
    <col min="9988" max="9988" width="17.7109375" customWidth="1"/>
    <col min="9989" max="9989" width="17.28515625" customWidth="1"/>
    <col min="9990" max="9990" width="2.28515625" customWidth="1"/>
    <col min="9991" max="9991" width="14.140625" bestFit="1" customWidth="1"/>
    <col min="9992" max="9992" width="14" customWidth="1"/>
    <col min="10241" max="10241" width="2.7109375" customWidth="1"/>
    <col min="10242" max="10242" width="44.28515625" customWidth="1"/>
    <col min="10243" max="10243" width="17" customWidth="1"/>
    <col min="10244" max="10244" width="17.7109375" customWidth="1"/>
    <col min="10245" max="10245" width="17.28515625" customWidth="1"/>
    <col min="10246" max="10246" width="2.28515625" customWidth="1"/>
    <col min="10247" max="10247" width="14.140625" bestFit="1" customWidth="1"/>
    <col min="10248" max="10248" width="14" customWidth="1"/>
    <col min="10497" max="10497" width="2.7109375" customWidth="1"/>
    <col min="10498" max="10498" width="44.28515625" customWidth="1"/>
    <col min="10499" max="10499" width="17" customWidth="1"/>
    <col min="10500" max="10500" width="17.7109375" customWidth="1"/>
    <col min="10501" max="10501" width="17.28515625" customWidth="1"/>
    <col min="10502" max="10502" width="2.28515625" customWidth="1"/>
    <col min="10503" max="10503" width="14.140625" bestFit="1" customWidth="1"/>
    <col min="10504" max="10504" width="14" customWidth="1"/>
    <col min="10753" max="10753" width="2.7109375" customWidth="1"/>
    <col min="10754" max="10754" width="44.28515625" customWidth="1"/>
    <col min="10755" max="10755" width="17" customWidth="1"/>
    <col min="10756" max="10756" width="17.7109375" customWidth="1"/>
    <col min="10757" max="10757" width="17.28515625" customWidth="1"/>
    <col min="10758" max="10758" width="2.28515625" customWidth="1"/>
    <col min="10759" max="10759" width="14.140625" bestFit="1" customWidth="1"/>
    <col min="10760" max="10760" width="14" customWidth="1"/>
    <col min="11009" max="11009" width="2.7109375" customWidth="1"/>
    <col min="11010" max="11010" width="44.28515625" customWidth="1"/>
    <col min="11011" max="11011" width="17" customWidth="1"/>
    <col min="11012" max="11012" width="17.7109375" customWidth="1"/>
    <col min="11013" max="11013" width="17.28515625" customWidth="1"/>
    <col min="11014" max="11014" width="2.28515625" customWidth="1"/>
    <col min="11015" max="11015" width="14.140625" bestFit="1" customWidth="1"/>
    <col min="11016" max="11016" width="14" customWidth="1"/>
    <col min="11265" max="11265" width="2.7109375" customWidth="1"/>
    <col min="11266" max="11266" width="44.28515625" customWidth="1"/>
    <col min="11267" max="11267" width="17" customWidth="1"/>
    <col min="11268" max="11268" width="17.7109375" customWidth="1"/>
    <col min="11269" max="11269" width="17.28515625" customWidth="1"/>
    <col min="11270" max="11270" width="2.28515625" customWidth="1"/>
    <col min="11271" max="11271" width="14.140625" bestFit="1" customWidth="1"/>
    <col min="11272" max="11272" width="14" customWidth="1"/>
    <col min="11521" max="11521" width="2.7109375" customWidth="1"/>
    <col min="11522" max="11522" width="44.28515625" customWidth="1"/>
    <col min="11523" max="11523" width="17" customWidth="1"/>
    <col min="11524" max="11524" width="17.7109375" customWidth="1"/>
    <col min="11525" max="11525" width="17.28515625" customWidth="1"/>
    <col min="11526" max="11526" width="2.28515625" customWidth="1"/>
    <col min="11527" max="11527" width="14.140625" bestFit="1" customWidth="1"/>
    <col min="11528" max="11528" width="14" customWidth="1"/>
    <col min="11777" max="11777" width="2.7109375" customWidth="1"/>
    <col min="11778" max="11778" width="44.28515625" customWidth="1"/>
    <col min="11779" max="11779" width="17" customWidth="1"/>
    <col min="11780" max="11780" width="17.7109375" customWidth="1"/>
    <col min="11781" max="11781" width="17.28515625" customWidth="1"/>
    <col min="11782" max="11782" width="2.28515625" customWidth="1"/>
    <col min="11783" max="11783" width="14.140625" bestFit="1" customWidth="1"/>
    <col min="11784" max="11784" width="14" customWidth="1"/>
    <col min="12033" max="12033" width="2.7109375" customWidth="1"/>
    <col min="12034" max="12034" width="44.28515625" customWidth="1"/>
    <col min="12035" max="12035" width="17" customWidth="1"/>
    <col min="12036" max="12036" width="17.7109375" customWidth="1"/>
    <col min="12037" max="12037" width="17.28515625" customWidth="1"/>
    <col min="12038" max="12038" width="2.28515625" customWidth="1"/>
    <col min="12039" max="12039" width="14.140625" bestFit="1" customWidth="1"/>
    <col min="12040" max="12040" width="14" customWidth="1"/>
    <col min="12289" max="12289" width="2.7109375" customWidth="1"/>
    <col min="12290" max="12290" width="44.28515625" customWidth="1"/>
    <col min="12291" max="12291" width="17" customWidth="1"/>
    <col min="12292" max="12292" width="17.7109375" customWidth="1"/>
    <col min="12293" max="12293" width="17.28515625" customWidth="1"/>
    <col min="12294" max="12294" width="2.28515625" customWidth="1"/>
    <col min="12295" max="12295" width="14.140625" bestFit="1" customWidth="1"/>
    <col min="12296" max="12296" width="14" customWidth="1"/>
    <col min="12545" max="12545" width="2.7109375" customWidth="1"/>
    <col min="12546" max="12546" width="44.28515625" customWidth="1"/>
    <col min="12547" max="12547" width="17" customWidth="1"/>
    <col min="12548" max="12548" width="17.7109375" customWidth="1"/>
    <col min="12549" max="12549" width="17.28515625" customWidth="1"/>
    <col min="12550" max="12550" width="2.28515625" customWidth="1"/>
    <col min="12551" max="12551" width="14.140625" bestFit="1" customWidth="1"/>
    <col min="12552" max="12552" width="14" customWidth="1"/>
    <col min="12801" max="12801" width="2.7109375" customWidth="1"/>
    <col min="12802" max="12802" width="44.28515625" customWidth="1"/>
    <col min="12803" max="12803" width="17" customWidth="1"/>
    <col min="12804" max="12804" width="17.7109375" customWidth="1"/>
    <col min="12805" max="12805" width="17.28515625" customWidth="1"/>
    <col min="12806" max="12806" width="2.28515625" customWidth="1"/>
    <col min="12807" max="12807" width="14.140625" bestFit="1" customWidth="1"/>
    <col min="12808" max="12808" width="14" customWidth="1"/>
    <col min="13057" max="13057" width="2.7109375" customWidth="1"/>
    <col min="13058" max="13058" width="44.28515625" customWidth="1"/>
    <col min="13059" max="13059" width="17" customWidth="1"/>
    <col min="13060" max="13060" width="17.7109375" customWidth="1"/>
    <col min="13061" max="13061" width="17.28515625" customWidth="1"/>
    <col min="13062" max="13062" width="2.28515625" customWidth="1"/>
    <col min="13063" max="13063" width="14.140625" bestFit="1" customWidth="1"/>
    <col min="13064" max="13064" width="14" customWidth="1"/>
    <col min="13313" max="13313" width="2.7109375" customWidth="1"/>
    <col min="13314" max="13314" width="44.28515625" customWidth="1"/>
    <col min="13315" max="13315" width="17" customWidth="1"/>
    <col min="13316" max="13316" width="17.7109375" customWidth="1"/>
    <col min="13317" max="13317" width="17.28515625" customWidth="1"/>
    <col min="13318" max="13318" width="2.28515625" customWidth="1"/>
    <col min="13319" max="13319" width="14.140625" bestFit="1" customWidth="1"/>
    <col min="13320" max="13320" width="14" customWidth="1"/>
    <col min="13569" max="13569" width="2.7109375" customWidth="1"/>
    <col min="13570" max="13570" width="44.28515625" customWidth="1"/>
    <col min="13571" max="13571" width="17" customWidth="1"/>
    <col min="13572" max="13572" width="17.7109375" customWidth="1"/>
    <col min="13573" max="13573" width="17.28515625" customWidth="1"/>
    <col min="13574" max="13574" width="2.28515625" customWidth="1"/>
    <col min="13575" max="13575" width="14.140625" bestFit="1" customWidth="1"/>
    <col min="13576" max="13576" width="14" customWidth="1"/>
    <col min="13825" max="13825" width="2.7109375" customWidth="1"/>
    <col min="13826" max="13826" width="44.28515625" customWidth="1"/>
    <col min="13827" max="13827" width="17" customWidth="1"/>
    <col min="13828" max="13828" width="17.7109375" customWidth="1"/>
    <col min="13829" max="13829" width="17.28515625" customWidth="1"/>
    <col min="13830" max="13830" width="2.28515625" customWidth="1"/>
    <col min="13831" max="13831" width="14.140625" bestFit="1" customWidth="1"/>
    <col min="13832" max="13832" width="14" customWidth="1"/>
    <col min="14081" max="14081" width="2.7109375" customWidth="1"/>
    <col min="14082" max="14082" width="44.28515625" customWidth="1"/>
    <col min="14083" max="14083" width="17" customWidth="1"/>
    <col min="14084" max="14084" width="17.7109375" customWidth="1"/>
    <col min="14085" max="14085" width="17.28515625" customWidth="1"/>
    <col min="14086" max="14086" width="2.28515625" customWidth="1"/>
    <col min="14087" max="14087" width="14.140625" bestFit="1" customWidth="1"/>
    <col min="14088" max="14088" width="14" customWidth="1"/>
    <col min="14337" max="14337" width="2.7109375" customWidth="1"/>
    <col min="14338" max="14338" width="44.28515625" customWidth="1"/>
    <col min="14339" max="14339" width="17" customWidth="1"/>
    <col min="14340" max="14340" width="17.7109375" customWidth="1"/>
    <col min="14341" max="14341" width="17.28515625" customWidth="1"/>
    <col min="14342" max="14342" width="2.28515625" customWidth="1"/>
    <col min="14343" max="14343" width="14.140625" bestFit="1" customWidth="1"/>
    <col min="14344" max="14344" width="14" customWidth="1"/>
    <col min="14593" max="14593" width="2.7109375" customWidth="1"/>
    <col min="14594" max="14594" width="44.28515625" customWidth="1"/>
    <col min="14595" max="14595" width="17" customWidth="1"/>
    <col min="14596" max="14596" width="17.7109375" customWidth="1"/>
    <col min="14597" max="14597" width="17.28515625" customWidth="1"/>
    <col min="14598" max="14598" width="2.28515625" customWidth="1"/>
    <col min="14599" max="14599" width="14.140625" bestFit="1" customWidth="1"/>
    <col min="14600" max="14600" width="14" customWidth="1"/>
    <col min="14849" max="14849" width="2.7109375" customWidth="1"/>
    <col min="14850" max="14850" width="44.28515625" customWidth="1"/>
    <col min="14851" max="14851" width="17" customWidth="1"/>
    <col min="14852" max="14852" width="17.7109375" customWidth="1"/>
    <col min="14853" max="14853" width="17.28515625" customWidth="1"/>
    <col min="14854" max="14854" width="2.28515625" customWidth="1"/>
    <col min="14855" max="14855" width="14.140625" bestFit="1" customWidth="1"/>
    <col min="14856" max="14856" width="14" customWidth="1"/>
    <col min="15105" max="15105" width="2.7109375" customWidth="1"/>
    <col min="15106" max="15106" width="44.28515625" customWidth="1"/>
    <col min="15107" max="15107" width="17" customWidth="1"/>
    <col min="15108" max="15108" width="17.7109375" customWidth="1"/>
    <col min="15109" max="15109" width="17.28515625" customWidth="1"/>
    <col min="15110" max="15110" width="2.28515625" customWidth="1"/>
    <col min="15111" max="15111" width="14.140625" bestFit="1" customWidth="1"/>
    <col min="15112" max="15112" width="14" customWidth="1"/>
    <col min="15361" max="15361" width="2.7109375" customWidth="1"/>
    <col min="15362" max="15362" width="44.28515625" customWidth="1"/>
    <col min="15363" max="15363" width="17" customWidth="1"/>
    <col min="15364" max="15364" width="17.7109375" customWidth="1"/>
    <col min="15365" max="15365" width="17.28515625" customWidth="1"/>
    <col min="15366" max="15366" width="2.28515625" customWidth="1"/>
    <col min="15367" max="15367" width="14.140625" bestFit="1" customWidth="1"/>
    <col min="15368" max="15368" width="14" customWidth="1"/>
    <col min="15617" max="15617" width="2.7109375" customWidth="1"/>
    <col min="15618" max="15618" width="44.28515625" customWidth="1"/>
    <col min="15619" max="15619" width="17" customWidth="1"/>
    <col min="15620" max="15620" width="17.7109375" customWidth="1"/>
    <col min="15621" max="15621" width="17.28515625" customWidth="1"/>
    <col min="15622" max="15622" width="2.28515625" customWidth="1"/>
    <col min="15623" max="15623" width="14.140625" bestFit="1" customWidth="1"/>
    <col min="15624" max="15624" width="14" customWidth="1"/>
    <col min="15873" max="15873" width="2.7109375" customWidth="1"/>
    <col min="15874" max="15874" width="44.28515625" customWidth="1"/>
    <col min="15875" max="15875" width="17" customWidth="1"/>
    <col min="15876" max="15876" width="17.7109375" customWidth="1"/>
    <col min="15877" max="15877" width="17.28515625" customWidth="1"/>
    <col min="15878" max="15878" width="2.28515625" customWidth="1"/>
    <col min="15879" max="15879" width="14.140625" bestFit="1" customWidth="1"/>
    <col min="15880" max="15880" width="14" customWidth="1"/>
    <col min="16129" max="16129" width="2.7109375" customWidth="1"/>
    <col min="16130" max="16130" width="44.28515625" customWidth="1"/>
    <col min="16131" max="16131" width="17" customWidth="1"/>
    <col min="16132" max="16132" width="17.7109375" customWidth="1"/>
    <col min="16133" max="16133" width="17.28515625" customWidth="1"/>
    <col min="16134" max="16134" width="2.28515625" customWidth="1"/>
    <col min="16135" max="16135" width="14.140625" bestFit="1" customWidth="1"/>
    <col min="16136" max="16136" width="14" customWidth="1"/>
  </cols>
  <sheetData>
    <row r="2" spans="1:9" s="28" customFormat="1" ht="28.5" customHeight="1" x14ac:dyDescent="0.3">
      <c r="A2" s="27"/>
      <c r="B2" s="107" t="s">
        <v>12</v>
      </c>
      <c r="C2" s="107"/>
      <c r="D2" s="107"/>
      <c r="E2" s="107"/>
      <c r="I2" s="29"/>
    </row>
    <row r="3" spans="1:9" s="28" customFormat="1" ht="22.5" customHeight="1" x14ac:dyDescent="0.3">
      <c r="A3" s="30"/>
      <c r="B3" s="30"/>
      <c r="C3" s="30"/>
      <c r="D3" s="30"/>
      <c r="E3" s="30"/>
      <c r="I3" s="29"/>
    </row>
    <row r="4" spans="1:9" s="28" customFormat="1" ht="46.5" customHeight="1" x14ac:dyDescent="0.3">
      <c r="A4" s="31"/>
      <c r="B4" s="108" t="s">
        <v>29</v>
      </c>
      <c r="C4" s="108"/>
      <c r="D4" s="108"/>
      <c r="E4" s="108"/>
    </row>
    <row r="5" spans="1:9" s="35" customFormat="1" ht="15.75" customHeight="1" x14ac:dyDescent="0.3">
      <c r="A5" s="32"/>
      <c r="B5" s="33"/>
      <c r="C5" s="34"/>
      <c r="D5" s="34"/>
      <c r="E5" s="34"/>
    </row>
    <row r="6" spans="1:9" s="35" customFormat="1" ht="23.25" customHeight="1" x14ac:dyDescent="0.2">
      <c r="A6" s="36"/>
      <c r="B6" s="37" t="s">
        <v>13</v>
      </c>
      <c r="C6" s="38" t="s">
        <v>14</v>
      </c>
      <c r="D6" s="38" t="s">
        <v>15</v>
      </c>
      <c r="E6" s="38" t="s">
        <v>6</v>
      </c>
    </row>
    <row r="7" spans="1:9" s="42" customFormat="1" ht="22.5" customHeight="1" x14ac:dyDescent="0.2">
      <c r="A7" s="39"/>
      <c r="B7" s="66" t="str">
        <f>VCP!C5</f>
        <v>Prodloužení chodníku</v>
      </c>
      <c r="C7" s="40">
        <f>VCP!G6</f>
        <v>48357.354000000007</v>
      </c>
      <c r="D7" s="41">
        <f>C7*0.21</f>
        <v>10155.04434</v>
      </c>
      <c r="E7" s="41">
        <v>58512.39</v>
      </c>
    </row>
    <row r="8" spans="1:9" s="42" customFormat="1" ht="22.5" customHeight="1" x14ac:dyDescent="0.2">
      <c r="A8" s="39"/>
      <c r="B8" s="66" t="s">
        <v>47</v>
      </c>
      <c r="C8" s="40">
        <f>VCP!G52</f>
        <v>353336.83999999997</v>
      </c>
      <c r="D8" s="41">
        <f t="shared" ref="D8" si="0">C8*0.21</f>
        <v>74200.736399999994</v>
      </c>
      <c r="E8" s="41">
        <f t="shared" ref="E8" si="1">SUM(C8:D8)</f>
        <v>427537.57639999996</v>
      </c>
    </row>
    <row r="9" spans="1:9" s="48" customFormat="1" ht="24" customHeight="1" x14ac:dyDescent="0.2">
      <c r="A9" s="43"/>
      <c r="B9" s="44" t="s">
        <v>16</v>
      </c>
      <c r="C9" s="45">
        <f>SUM(C7:C8)</f>
        <v>401694.19399999996</v>
      </c>
      <c r="D9" s="45">
        <f>SUM(D7:D8)</f>
        <v>84355.780739999987</v>
      </c>
      <c r="E9" s="45">
        <f>SUM(C9:D9)</f>
        <v>486049.97473999998</v>
      </c>
      <c r="F9" s="46"/>
      <c r="G9" s="47"/>
      <c r="H9" s="47"/>
    </row>
  </sheetData>
  <mergeCells count="2">
    <mergeCell ref="B2:E2"/>
    <mergeCell ref="B4:E4"/>
  </mergeCells>
  <hyperlinks>
    <hyperlink ref="C5" r:id="rId1" display="drahotuse@presbeton.cz" xr:uid="{2DC1413F-54B3-49ED-A335-677E5B960F74}"/>
  </hyperlinks>
  <pageMargins left="0.7" right="0.7" top="0.78740157499999996" bottom="0.78740157499999996" header="0.3" footer="0.3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9D48-47A3-4440-93BD-0059F46596E7}">
  <dimension ref="A1:AH4865"/>
  <sheetViews>
    <sheetView view="pageBreakPreview" topLeftCell="A26" zoomScaleNormal="100" zoomScaleSheetLayoutView="100" workbookViewId="0">
      <selection activeCell="G26" activeCellId="1" sqref="G45 G26"/>
    </sheetView>
  </sheetViews>
  <sheetFormatPr defaultRowHeight="12.75" outlineLevelRow="1" x14ac:dyDescent="0.2"/>
  <cols>
    <col min="1" max="1" width="3.42578125" style="50" customWidth="1"/>
    <col min="2" max="2" width="12.5703125" style="9" customWidth="1"/>
    <col min="3" max="3" width="63.28515625" style="9" customWidth="1"/>
    <col min="4" max="4" width="4.85546875" customWidth="1"/>
    <col min="5" max="5" width="10.5703125" customWidth="1"/>
    <col min="6" max="6" width="9.85546875" customWidth="1"/>
    <col min="7" max="7" width="14.28515625" customWidth="1"/>
    <col min="8" max="8" width="6.85546875" customWidth="1"/>
    <col min="9" max="9" width="11.5703125" customWidth="1"/>
  </cols>
  <sheetData>
    <row r="1" spans="1:8" ht="15.75" customHeight="1" x14ac:dyDescent="0.25">
      <c r="A1" s="111" t="s">
        <v>5</v>
      </c>
      <c r="B1" s="111"/>
      <c r="C1" s="111"/>
      <c r="D1" s="111"/>
      <c r="E1" s="111"/>
      <c r="F1" s="111"/>
      <c r="G1" s="111"/>
    </row>
    <row r="2" spans="1:8" ht="24.95" customHeight="1" x14ac:dyDescent="0.2">
      <c r="A2" s="49" t="s">
        <v>1</v>
      </c>
      <c r="B2" s="20"/>
      <c r="C2" s="112" t="s">
        <v>4</v>
      </c>
      <c r="D2" s="113"/>
      <c r="E2" s="113"/>
      <c r="F2" s="113"/>
      <c r="G2" s="114"/>
    </row>
    <row r="3" spans="1:8" ht="24.95" customHeight="1" x14ac:dyDescent="0.2">
      <c r="A3" s="49" t="s">
        <v>2</v>
      </c>
      <c r="B3" s="20"/>
      <c r="C3" s="112" t="s">
        <v>11</v>
      </c>
      <c r="D3" s="113"/>
      <c r="E3" s="113"/>
      <c r="F3" s="113"/>
      <c r="G3" s="114"/>
    </row>
    <row r="4" spans="1:8" outlineLevel="1" x14ac:dyDescent="0.2">
      <c r="A4" s="52"/>
      <c r="B4" s="10"/>
      <c r="C4" s="19"/>
      <c r="D4" s="17"/>
      <c r="E4" s="18"/>
      <c r="F4" s="11"/>
      <c r="G4" s="11"/>
    </row>
    <row r="5" spans="1:8" s="65" customFormat="1" ht="24.95" customHeight="1" x14ac:dyDescent="0.2">
      <c r="A5" s="63"/>
      <c r="B5" s="64"/>
      <c r="C5" s="115" t="s">
        <v>46</v>
      </c>
      <c r="D5" s="116"/>
      <c r="E5" s="116"/>
      <c r="F5" s="116"/>
      <c r="G5" s="117"/>
    </row>
    <row r="6" spans="1:8" outlineLevel="1" x14ac:dyDescent="0.2">
      <c r="A6" s="51" t="s">
        <v>7</v>
      </c>
      <c r="B6" s="12"/>
      <c r="C6" s="16"/>
      <c r="D6" s="13"/>
      <c r="E6" s="14"/>
      <c r="F6" s="15"/>
      <c r="G6" s="15">
        <f>SUM(G7:G20)</f>
        <v>48357.354000000007</v>
      </c>
    </row>
    <row r="7" spans="1:8" ht="22.5" outlineLevel="1" x14ac:dyDescent="0.2">
      <c r="A7" s="58">
        <v>1</v>
      </c>
      <c r="B7" s="22" t="s">
        <v>36</v>
      </c>
      <c r="C7" s="21" t="s">
        <v>37</v>
      </c>
      <c r="D7" s="23" t="s">
        <v>8</v>
      </c>
      <c r="E7" s="24">
        <v>10.8</v>
      </c>
      <c r="F7" s="25">
        <v>69.430000000000007</v>
      </c>
      <c r="G7" s="59">
        <f>F7*E7</f>
        <v>749.84400000000016</v>
      </c>
      <c r="H7" s="86" t="s">
        <v>59</v>
      </c>
    </row>
    <row r="8" spans="1:8" x14ac:dyDescent="0.2">
      <c r="A8" s="70">
        <v>2</v>
      </c>
      <c r="B8" s="53" t="s">
        <v>85</v>
      </c>
      <c r="C8" s="68" t="s">
        <v>24</v>
      </c>
      <c r="D8" s="55" t="s">
        <v>10</v>
      </c>
      <c r="E8" s="56">
        <v>19</v>
      </c>
      <c r="F8" s="57">
        <v>126</v>
      </c>
      <c r="G8" s="60">
        <f t="shared" ref="G8:G9" si="0">ROUND(E8*F8,2)</f>
        <v>2394</v>
      </c>
      <c r="H8" t="s">
        <v>25</v>
      </c>
    </row>
    <row r="9" spans="1:8" ht="22.5" x14ac:dyDescent="0.2">
      <c r="A9" s="70">
        <v>3</v>
      </c>
      <c r="B9" s="22" t="s">
        <v>38</v>
      </c>
      <c r="C9" s="69" t="s">
        <v>39</v>
      </c>
      <c r="D9" s="23" t="s">
        <v>9</v>
      </c>
      <c r="E9" s="24">
        <v>1</v>
      </c>
      <c r="F9" s="25">
        <v>6506.91</v>
      </c>
      <c r="G9" s="60">
        <f t="shared" si="0"/>
        <v>6506.91</v>
      </c>
      <c r="H9" s="86" t="s">
        <v>59</v>
      </c>
    </row>
    <row r="10" spans="1:8" ht="22.5" x14ac:dyDescent="0.2">
      <c r="A10" s="58">
        <v>4</v>
      </c>
      <c r="B10" s="22" t="s">
        <v>34</v>
      </c>
      <c r="C10" s="69" t="s">
        <v>35</v>
      </c>
      <c r="D10" s="23" t="s">
        <v>8</v>
      </c>
      <c r="E10" s="24">
        <v>10.8</v>
      </c>
      <c r="F10" s="25">
        <v>65.739999999999995</v>
      </c>
      <c r="G10" s="26">
        <f>ROUND(E10*F10,2)</f>
        <v>709.99</v>
      </c>
      <c r="H10" s="86" t="s">
        <v>59</v>
      </c>
    </row>
    <row r="11" spans="1:8" ht="22.5" x14ac:dyDescent="0.2">
      <c r="A11" s="70">
        <v>5</v>
      </c>
      <c r="B11" s="22" t="s">
        <v>28</v>
      </c>
      <c r="C11" s="69" t="s">
        <v>40</v>
      </c>
      <c r="D11" s="23" t="s">
        <v>10</v>
      </c>
      <c r="E11" s="24">
        <v>19</v>
      </c>
      <c r="F11" s="25">
        <v>721.97</v>
      </c>
      <c r="G11" s="26">
        <f t="shared" ref="G11:G13" si="1">ROUND(E11*F11,2)</f>
        <v>13717.43</v>
      </c>
      <c r="H11" s="86" t="s">
        <v>59</v>
      </c>
    </row>
    <row r="12" spans="1:8" x14ac:dyDescent="0.2">
      <c r="A12" s="70">
        <v>6</v>
      </c>
      <c r="B12" s="22" t="s">
        <v>26</v>
      </c>
      <c r="C12" s="69" t="s">
        <v>27</v>
      </c>
      <c r="D12" s="23" t="s">
        <v>9</v>
      </c>
      <c r="E12" s="24">
        <v>1.3</v>
      </c>
      <c r="F12" s="25">
        <v>4423.96</v>
      </c>
      <c r="G12" s="26">
        <f t="shared" si="1"/>
        <v>5751.15</v>
      </c>
      <c r="H12" s="86" t="s">
        <v>59</v>
      </c>
    </row>
    <row r="13" spans="1:8" ht="22.5" x14ac:dyDescent="0.2">
      <c r="A13" s="58">
        <v>7</v>
      </c>
      <c r="B13" s="22" t="s">
        <v>41</v>
      </c>
      <c r="C13" s="69" t="s">
        <v>42</v>
      </c>
      <c r="D13" s="23" t="s">
        <v>8</v>
      </c>
      <c r="E13" s="24">
        <v>10.8</v>
      </c>
      <c r="F13" s="25">
        <v>299.54000000000002</v>
      </c>
      <c r="G13" s="26">
        <f t="shared" si="1"/>
        <v>3235.03</v>
      </c>
      <c r="H13" s="86" t="s">
        <v>59</v>
      </c>
    </row>
    <row r="14" spans="1:8" x14ac:dyDescent="0.2">
      <c r="A14" s="70">
        <v>8</v>
      </c>
      <c r="B14" s="22" t="s">
        <v>32</v>
      </c>
      <c r="C14" s="69" t="s">
        <v>33</v>
      </c>
      <c r="D14" s="23" t="s">
        <v>8</v>
      </c>
      <c r="E14" s="24">
        <v>10.8</v>
      </c>
      <c r="F14" s="25">
        <v>400.15</v>
      </c>
      <c r="G14" s="26">
        <f>ROUND(E14*F14,2)</f>
        <v>4321.62</v>
      </c>
      <c r="H14" s="86" t="s">
        <v>59</v>
      </c>
    </row>
    <row r="15" spans="1:8" x14ac:dyDescent="0.2">
      <c r="A15" s="70">
        <v>9</v>
      </c>
      <c r="B15" s="22" t="s">
        <v>31</v>
      </c>
      <c r="C15" s="69" t="s">
        <v>30</v>
      </c>
      <c r="D15" s="23" t="s">
        <v>8</v>
      </c>
      <c r="E15" s="24">
        <v>11.34</v>
      </c>
      <c r="F15" s="25">
        <v>437.79</v>
      </c>
      <c r="G15" s="26">
        <f>ROUND(E15*F15,2)</f>
        <v>4964.54</v>
      </c>
      <c r="H15" s="86" t="s">
        <v>59</v>
      </c>
    </row>
    <row r="16" spans="1:8" ht="22.5" x14ac:dyDescent="0.2">
      <c r="A16" s="58">
        <v>10</v>
      </c>
      <c r="B16" s="22" t="s">
        <v>18</v>
      </c>
      <c r="C16" s="69" t="s">
        <v>19</v>
      </c>
      <c r="D16" s="23" t="s">
        <v>17</v>
      </c>
      <c r="E16" s="24">
        <v>13.608000000000001</v>
      </c>
      <c r="F16" s="25">
        <v>61.44</v>
      </c>
      <c r="G16" s="61">
        <f t="shared" ref="G16:G20" si="2">ROUND(E16*F16,2)</f>
        <v>836.08</v>
      </c>
      <c r="H16" s="86" t="s">
        <v>59</v>
      </c>
    </row>
    <row r="17" spans="1:8" ht="22.5" x14ac:dyDescent="0.2">
      <c r="A17" s="70">
        <v>11</v>
      </c>
      <c r="B17" s="53" t="s">
        <v>20</v>
      </c>
      <c r="C17" s="54" t="s">
        <v>21</v>
      </c>
      <c r="D17" s="55" t="s">
        <v>17</v>
      </c>
      <c r="E17" s="56">
        <f>13.608*24</f>
        <v>326.59199999999998</v>
      </c>
      <c r="F17" s="57">
        <v>3.07</v>
      </c>
      <c r="G17" s="62">
        <f t="shared" si="2"/>
        <v>1002.64</v>
      </c>
      <c r="H17" s="86" t="s">
        <v>59</v>
      </c>
    </row>
    <row r="18" spans="1:8" x14ac:dyDescent="0.2">
      <c r="A18" s="70">
        <v>12</v>
      </c>
      <c r="B18" s="22" t="s">
        <v>22</v>
      </c>
      <c r="C18" s="21" t="s">
        <v>23</v>
      </c>
      <c r="D18" s="23" t="s">
        <v>17</v>
      </c>
      <c r="E18" s="24">
        <v>13.608000000000001</v>
      </c>
      <c r="F18" s="25">
        <v>92.17</v>
      </c>
      <c r="G18" s="61">
        <f t="shared" si="2"/>
        <v>1254.25</v>
      </c>
      <c r="H18" s="86" t="s">
        <v>59</v>
      </c>
    </row>
    <row r="19" spans="1:8" ht="22.5" x14ac:dyDescent="0.2">
      <c r="A19" s="58">
        <v>13</v>
      </c>
      <c r="B19" s="22" t="s">
        <v>43</v>
      </c>
      <c r="C19" s="21" t="s">
        <v>44</v>
      </c>
      <c r="D19" s="23" t="s">
        <v>17</v>
      </c>
      <c r="E19" s="24">
        <v>2.3759999999999999</v>
      </c>
      <c r="F19" s="25">
        <v>355</v>
      </c>
      <c r="G19" s="26">
        <f t="shared" si="2"/>
        <v>843.48</v>
      </c>
      <c r="H19" s="86" t="s">
        <v>59</v>
      </c>
    </row>
    <row r="20" spans="1:8" x14ac:dyDescent="0.2">
      <c r="A20" s="58">
        <v>14</v>
      </c>
      <c r="B20" s="71"/>
      <c r="C20" s="21" t="s">
        <v>45</v>
      </c>
      <c r="D20" s="23" t="s">
        <v>17</v>
      </c>
      <c r="E20" s="24">
        <v>11.231999999999999</v>
      </c>
      <c r="F20" s="25">
        <v>184.33</v>
      </c>
      <c r="G20" s="26">
        <f t="shared" si="2"/>
        <v>2070.39</v>
      </c>
      <c r="H20" s="86" t="s">
        <v>59</v>
      </c>
    </row>
    <row r="21" spans="1:8" x14ac:dyDescent="0.2">
      <c r="D21" s="6"/>
    </row>
    <row r="22" spans="1:8" s="65" customFormat="1" ht="24.95" customHeight="1" x14ac:dyDescent="0.2">
      <c r="A22" s="63"/>
      <c r="B22" s="67"/>
      <c r="C22" s="115" t="s">
        <v>47</v>
      </c>
      <c r="D22" s="116"/>
      <c r="E22" s="116"/>
      <c r="F22" s="116"/>
      <c r="G22" s="117"/>
    </row>
    <row r="23" spans="1:8" x14ac:dyDescent="0.2">
      <c r="D23" s="6"/>
    </row>
    <row r="24" spans="1:8" x14ac:dyDescent="0.2">
      <c r="A24" s="72" t="s">
        <v>48</v>
      </c>
      <c r="B24" s="73" t="s">
        <v>49</v>
      </c>
      <c r="C24" s="73" t="s">
        <v>50</v>
      </c>
      <c r="D24" s="74" t="s">
        <v>51</v>
      </c>
      <c r="E24" s="75" t="s">
        <v>52</v>
      </c>
      <c r="F24" s="76" t="s">
        <v>53</v>
      </c>
      <c r="G24" s="75" t="s">
        <v>54</v>
      </c>
    </row>
    <row r="25" spans="1:8" hidden="1" x14ac:dyDescent="0.2">
      <c r="B25" s="2"/>
      <c r="C25" s="2"/>
      <c r="D25" s="4"/>
      <c r="E25" s="77"/>
      <c r="F25" s="78"/>
      <c r="G25" s="78"/>
    </row>
    <row r="26" spans="1:8" x14ac:dyDescent="0.2">
      <c r="A26" s="51" t="s">
        <v>7</v>
      </c>
      <c r="B26" s="12" t="s">
        <v>55</v>
      </c>
      <c r="C26" s="16" t="s">
        <v>56</v>
      </c>
      <c r="D26" s="13"/>
      <c r="E26" s="14"/>
      <c r="F26" s="15"/>
      <c r="G26" s="15">
        <f>SUM(G27,G30,G33,G35,G38,G41,G43)</f>
        <v>180663.23</v>
      </c>
    </row>
    <row r="27" spans="1:8" ht="22.5" outlineLevel="1" x14ac:dyDescent="0.2">
      <c r="A27" s="79">
        <v>1</v>
      </c>
      <c r="B27" s="80" t="s">
        <v>57</v>
      </c>
      <c r="C27" s="81" t="s">
        <v>58</v>
      </c>
      <c r="D27" s="82" t="s">
        <v>9</v>
      </c>
      <c r="E27" s="83">
        <v>144.6</v>
      </c>
      <c r="F27" s="84">
        <v>288.79000000000002</v>
      </c>
      <c r="G27" s="85">
        <f>ROUND(E27*F27,2)</f>
        <v>41759.03</v>
      </c>
      <c r="H27" s="86" t="s">
        <v>59</v>
      </c>
    </row>
    <row r="28" spans="1:8" outlineLevel="1" x14ac:dyDescent="0.2">
      <c r="A28" s="87"/>
      <c r="B28" s="88"/>
      <c r="C28" s="109" t="s">
        <v>60</v>
      </c>
      <c r="D28" s="110"/>
      <c r="E28" s="110"/>
      <c r="F28" s="110"/>
      <c r="G28" s="110"/>
    </row>
    <row r="29" spans="1:8" outlineLevel="1" x14ac:dyDescent="0.2">
      <c r="A29" s="87"/>
      <c r="B29" s="88"/>
      <c r="C29" s="89" t="s">
        <v>61</v>
      </c>
      <c r="D29" s="90"/>
      <c r="E29" s="91">
        <v>5.0549999999999997</v>
      </c>
      <c r="F29" s="92"/>
      <c r="G29" s="92"/>
    </row>
    <row r="30" spans="1:8" ht="22.5" outlineLevel="1" x14ac:dyDescent="0.2">
      <c r="A30" s="79">
        <v>2</v>
      </c>
      <c r="B30" s="80" t="s">
        <v>62</v>
      </c>
      <c r="C30" s="81" t="s">
        <v>63</v>
      </c>
      <c r="D30" s="82" t="s">
        <v>9</v>
      </c>
      <c r="E30" s="83">
        <v>144.6</v>
      </c>
      <c r="F30" s="84">
        <v>56.68</v>
      </c>
      <c r="G30" s="85">
        <f>ROUND(E30*F30,2)</f>
        <v>8195.93</v>
      </c>
      <c r="H30" s="86" t="s">
        <v>59</v>
      </c>
    </row>
    <row r="31" spans="1:8" outlineLevel="1" x14ac:dyDescent="0.2">
      <c r="A31" s="87"/>
      <c r="B31" s="88"/>
      <c r="C31" s="109" t="s">
        <v>60</v>
      </c>
      <c r="D31" s="110"/>
      <c r="E31" s="110"/>
      <c r="F31" s="110"/>
      <c r="G31" s="110"/>
    </row>
    <row r="32" spans="1:8" outlineLevel="1" x14ac:dyDescent="0.2">
      <c r="A32" s="87"/>
      <c r="B32" s="88"/>
      <c r="C32" s="89"/>
      <c r="D32" s="90"/>
      <c r="E32" s="91"/>
      <c r="F32" s="92"/>
      <c r="G32" s="92"/>
    </row>
    <row r="33" spans="1:34" ht="22.5" outlineLevel="1" x14ac:dyDescent="0.2">
      <c r="A33" s="79">
        <v>3</v>
      </c>
      <c r="B33" s="80" t="s">
        <v>64</v>
      </c>
      <c r="C33" s="81" t="s">
        <v>65</v>
      </c>
      <c r="D33" s="82" t="s">
        <v>9</v>
      </c>
      <c r="E33" s="83">
        <f>E30</f>
        <v>144.6</v>
      </c>
      <c r="F33" s="84">
        <v>101.69</v>
      </c>
      <c r="G33" s="85">
        <f>ROUND(E33*F33,2)</f>
        <v>14704.37</v>
      </c>
      <c r="H33" s="86" t="s">
        <v>59</v>
      </c>
    </row>
    <row r="34" spans="1:34" outlineLevel="1" x14ac:dyDescent="0.2">
      <c r="A34" s="87"/>
      <c r="B34" s="88"/>
      <c r="C34" s="89"/>
      <c r="D34" s="90"/>
      <c r="E34" s="91"/>
      <c r="F34" s="92"/>
      <c r="G34" s="92"/>
    </row>
    <row r="35" spans="1:34" ht="22.5" outlineLevel="1" x14ac:dyDescent="0.2">
      <c r="A35" s="79">
        <v>4</v>
      </c>
      <c r="B35" s="80" t="s">
        <v>66</v>
      </c>
      <c r="C35" s="81" t="s">
        <v>67</v>
      </c>
      <c r="D35" s="82" t="s">
        <v>9</v>
      </c>
      <c r="E35" s="83">
        <v>144.6</v>
      </c>
      <c r="F35" s="84">
        <v>270.35000000000002</v>
      </c>
      <c r="G35" s="85">
        <f>ROUND(E35*F35,2)</f>
        <v>39092.61</v>
      </c>
      <c r="H35" s="86" t="s">
        <v>59</v>
      </c>
    </row>
    <row r="36" spans="1:34" outlineLevel="1" x14ac:dyDescent="0.2">
      <c r="A36" s="87"/>
      <c r="B36" s="88"/>
      <c r="C36" s="109" t="s">
        <v>68</v>
      </c>
      <c r="D36" s="110"/>
      <c r="E36" s="110"/>
      <c r="F36" s="110"/>
      <c r="G36" s="110"/>
    </row>
    <row r="37" spans="1:34" outlineLevel="1" x14ac:dyDescent="0.2">
      <c r="A37" s="87"/>
      <c r="B37" s="88"/>
      <c r="C37" s="89"/>
      <c r="D37" s="90"/>
      <c r="E37" s="91"/>
      <c r="F37" s="92"/>
      <c r="G37" s="92"/>
    </row>
    <row r="38" spans="1:34" ht="33.75" outlineLevel="1" x14ac:dyDescent="0.2">
      <c r="A38" s="79">
        <v>5</v>
      </c>
      <c r="B38" s="80" t="s">
        <v>69</v>
      </c>
      <c r="C38" s="81" t="s">
        <v>70</v>
      </c>
      <c r="D38" s="82" t="s">
        <v>9</v>
      </c>
      <c r="E38" s="83">
        <v>2169</v>
      </c>
      <c r="F38" s="84">
        <v>6.14</v>
      </c>
      <c r="G38" s="85">
        <f>ROUND(E38*F38,2)</f>
        <v>13317.66</v>
      </c>
      <c r="H38" s="86" t="s">
        <v>59</v>
      </c>
    </row>
    <row r="39" spans="1:34" outlineLevel="1" x14ac:dyDescent="0.2">
      <c r="A39" s="87"/>
      <c r="B39" s="88"/>
      <c r="C39" s="109" t="s">
        <v>68</v>
      </c>
      <c r="D39" s="110"/>
      <c r="E39" s="110"/>
      <c r="F39" s="110"/>
      <c r="G39" s="110"/>
    </row>
    <row r="40" spans="1:34" outlineLevel="1" x14ac:dyDescent="0.2">
      <c r="A40" s="87"/>
      <c r="B40" s="88"/>
      <c r="C40" s="89" t="s">
        <v>71</v>
      </c>
      <c r="D40" s="90"/>
      <c r="E40" s="91">
        <v>2169</v>
      </c>
      <c r="F40" s="92"/>
      <c r="G40" s="92"/>
    </row>
    <row r="41" spans="1:34" ht="22.5" outlineLevel="1" x14ac:dyDescent="0.2">
      <c r="A41" s="79">
        <v>6</v>
      </c>
      <c r="B41" s="80" t="s">
        <v>72</v>
      </c>
      <c r="C41" s="81" t="s">
        <v>73</v>
      </c>
      <c r="D41" s="82" t="s">
        <v>9</v>
      </c>
      <c r="E41" s="83">
        <f>E35</f>
        <v>144.6</v>
      </c>
      <c r="F41" s="84">
        <v>25.04</v>
      </c>
      <c r="G41" s="85">
        <f>ROUND(E41*F41,2)</f>
        <v>3620.78</v>
      </c>
      <c r="H41" s="86" t="s">
        <v>59</v>
      </c>
    </row>
    <row r="42" spans="1:34" outlineLevel="1" x14ac:dyDescent="0.2">
      <c r="A42" s="87"/>
      <c r="B42" s="88"/>
      <c r="C42" s="89"/>
      <c r="D42" s="90"/>
      <c r="E42" s="91"/>
      <c r="F42" s="92"/>
      <c r="G42" s="92"/>
    </row>
    <row r="43" spans="1:34" outlineLevel="1" x14ac:dyDescent="0.2">
      <c r="A43" s="79">
        <v>7</v>
      </c>
      <c r="B43" s="80" t="s">
        <v>74</v>
      </c>
      <c r="C43" s="81" t="s">
        <v>75</v>
      </c>
      <c r="D43" s="82" t="s">
        <v>9</v>
      </c>
      <c r="E43" s="83">
        <v>144.6</v>
      </c>
      <c r="F43" s="84">
        <v>414.75</v>
      </c>
      <c r="G43" s="85">
        <f>ROUND(E43*F43,2)</f>
        <v>59972.85</v>
      </c>
      <c r="H43" s="86" t="s">
        <v>59</v>
      </c>
    </row>
    <row r="44" spans="1:34" outlineLevel="1" x14ac:dyDescent="0.2">
      <c r="A44" s="87"/>
      <c r="B44" s="88"/>
      <c r="C44" s="89"/>
      <c r="D44" s="90"/>
      <c r="E44" s="91"/>
      <c r="F44" s="92"/>
      <c r="G44" s="92"/>
    </row>
    <row r="45" spans="1:34" x14ac:dyDescent="0.2">
      <c r="A45" s="51" t="s">
        <v>7</v>
      </c>
      <c r="B45" s="12" t="s">
        <v>76</v>
      </c>
      <c r="C45" s="16" t="s">
        <v>77</v>
      </c>
      <c r="D45" s="13"/>
      <c r="E45" s="14"/>
      <c r="F45" s="15"/>
      <c r="G45" s="15">
        <f>SUM(G46:G51)</f>
        <v>172673.61</v>
      </c>
    </row>
    <row r="46" spans="1:34" s="95" customFormat="1" ht="22.5" outlineLevel="1" x14ac:dyDescent="0.2">
      <c r="A46" s="93">
        <v>8</v>
      </c>
      <c r="B46" s="22" t="s">
        <v>78</v>
      </c>
      <c r="C46" s="21" t="s">
        <v>79</v>
      </c>
      <c r="D46" s="23" t="s">
        <v>8</v>
      </c>
      <c r="E46" s="24">
        <f>144.6*2</f>
        <v>289.2</v>
      </c>
      <c r="F46" s="25">
        <v>261.14</v>
      </c>
      <c r="G46" s="26">
        <f>ROUND(E46*F46,2)</f>
        <v>75521.69</v>
      </c>
      <c r="H46" s="86" t="s">
        <v>59</v>
      </c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ht="22.5" outlineLevel="1" x14ac:dyDescent="0.2">
      <c r="A47" s="87"/>
      <c r="B47" s="88"/>
      <c r="C47" s="89" t="s">
        <v>80</v>
      </c>
      <c r="D47" s="90"/>
      <c r="E47" s="91">
        <v>289.2</v>
      </c>
      <c r="F47" s="92"/>
      <c r="G47" s="92"/>
    </row>
    <row r="48" spans="1:34" s="95" customFormat="1" ht="22.5" outlineLevel="1" x14ac:dyDescent="0.2">
      <c r="A48" s="93">
        <v>9</v>
      </c>
      <c r="B48" s="22" t="s">
        <v>78</v>
      </c>
      <c r="C48" s="21" t="s">
        <v>79</v>
      </c>
      <c r="D48" s="23" t="s">
        <v>8</v>
      </c>
      <c r="E48" s="24">
        <f>337.4*2</f>
        <v>674.8</v>
      </c>
      <c r="F48" s="25">
        <v>115</v>
      </c>
      <c r="G48" s="26">
        <f>ROUND(E48*F48,2)</f>
        <v>77602</v>
      </c>
      <c r="H48" s="96" t="s">
        <v>81</v>
      </c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</row>
    <row r="49" spans="1:8" ht="22.5" outlineLevel="1" x14ac:dyDescent="0.2">
      <c r="A49" s="87"/>
      <c r="B49" s="88"/>
      <c r="C49" s="89" t="s">
        <v>82</v>
      </c>
      <c r="D49" s="90"/>
      <c r="E49" s="91"/>
      <c r="F49" s="92"/>
      <c r="G49" s="92"/>
    </row>
    <row r="50" spans="1:8" s="95" customFormat="1" outlineLevel="1" x14ac:dyDescent="0.2">
      <c r="A50" s="93">
        <v>10</v>
      </c>
      <c r="B50" s="22" t="s">
        <v>83</v>
      </c>
      <c r="C50" s="21" t="s">
        <v>84</v>
      </c>
      <c r="D50" s="23" t="s">
        <v>8</v>
      </c>
      <c r="E50" s="24">
        <f>482*2</f>
        <v>964</v>
      </c>
      <c r="F50" s="25">
        <v>20.28</v>
      </c>
      <c r="G50" s="26">
        <f>ROUND(E50*F50,2)</f>
        <v>19549.919999999998</v>
      </c>
      <c r="H50" s="86" t="s">
        <v>59</v>
      </c>
    </row>
    <row r="51" spans="1:8" s="95" customFormat="1" outlineLevel="1" x14ac:dyDescent="0.2">
      <c r="A51" s="93"/>
      <c r="B51" s="22"/>
      <c r="C51" s="21"/>
      <c r="D51" s="23"/>
      <c r="E51" s="24"/>
      <c r="F51" s="92"/>
      <c r="G51" s="26"/>
    </row>
    <row r="52" spans="1:8" x14ac:dyDescent="0.2">
      <c r="A52" s="97"/>
      <c r="B52" s="98" t="s">
        <v>54</v>
      </c>
      <c r="C52" s="99"/>
      <c r="D52" s="100"/>
      <c r="E52" s="101"/>
      <c r="F52" s="101"/>
      <c r="G52" s="102">
        <f>G45+G26</f>
        <v>353336.83999999997</v>
      </c>
    </row>
    <row r="53" spans="1:8" x14ac:dyDescent="0.2">
      <c r="D53" s="6"/>
    </row>
    <row r="54" spans="1:8" x14ac:dyDescent="0.2">
      <c r="D54" s="6"/>
    </row>
    <row r="55" spans="1:8" x14ac:dyDescent="0.2">
      <c r="D55" s="6"/>
    </row>
    <row r="56" spans="1:8" x14ac:dyDescent="0.2">
      <c r="D56" s="6"/>
    </row>
    <row r="57" spans="1:8" x14ac:dyDescent="0.2">
      <c r="D57" s="6"/>
    </row>
    <row r="58" spans="1:8" x14ac:dyDescent="0.2">
      <c r="D58" s="6"/>
    </row>
    <row r="59" spans="1:8" x14ac:dyDescent="0.2">
      <c r="D59" s="6"/>
    </row>
    <row r="60" spans="1:8" x14ac:dyDescent="0.2">
      <c r="D60" s="6"/>
    </row>
    <row r="61" spans="1:8" x14ac:dyDescent="0.2">
      <c r="D61" s="6"/>
    </row>
    <row r="62" spans="1:8" x14ac:dyDescent="0.2">
      <c r="D62" s="6"/>
    </row>
    <row r="63" spans="1:8" x14ac:dyDescent="0.2">
      <c r="D63" s="6"/>
    </row>
    <row r="64" spans="1:8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</sheetData>
  <mergeCells count="9">
    <mergeCell ref="C28:G28"/>
    <mergeCell ref="C31:G31"/>
    <mergeCell ref="C36:G36"/>
    <mergeCell ref="C39:G39"/>
    <mergeCell ref="A1:G1"/>
    <mergeCell ref="C2:G2"/>
    <mergeCell ref="C3:G3"/>
    <mergeCell ref="C5:G5"/>
    <mergeCell ref="C22:G22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EA09F41B9E9B4D8A11C23940BFAB12" ma:contentTypeVersion="11" ma:contentTypeDescription="Ein neues Dokument erstellen." ma:contentTypeScope="" ma:versionID="9b66c06acc125d4ca7d823d705796456">
  <xsd:schema xmlns:xsd="http://www.w3.org/2001/XMLSchema" xmlns:xs="http://www.w3.org/2001/XMLSchema" xmlns:p="http://schemas.microsoft.com/office/2006/metadata/properties" xmlns:ns3="71ee9198-428e-4436-bec3-703bf7b83bfb" targetNamespace="http://schemas.microsoft.com/office/2006/metadata/properties" ma:root="true" ma:fieldsID="4a04e0e01a27d5c794bed4ae2c10a37f" ns3:_="">
    <xsd:import namespace="71ee9198-428e-4436-bec3-703bf7b83b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e9198-428e-4436-bec3-703bf7b83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69849F-9E89-44B2-906D-7E2A2290DC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DD213-4094-41C3-9C3D-BBF3F34A961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ee9198-428e-4436-bec3-703bf7b83bfb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C518EA-0E91-40FD-AE8A-1059EBAF2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e9198-428e-4436-bec3-703bf7b83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VzorPolozky</vt:lpstr>
      <vt:lpstr>Rekapitulace</vt:lpstr>
      <vt:lpstr>VCP</vt:lpstr>
      <vt:lpstr>VCP!Oblast_tisku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Mravec David</dc:creator>
  <cp:lastModifiedBy>Matus Ondrej</cp:lastModifiedBy>
  <cp:lastPrinted>2023-06-05T12:42:47Z</cp:lastPrinted>
  <dcterms:created xsi:type="dcterms:W3CDTF">2009-04-08T07:15:50Z</dcterms:created>
  <dcterms:modified xsi:type="dcterms:W3CDTF">2023-06-05T13:22:36Z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0x010100E6EA09F41B9E9B4D8A11C23940BFAB12</vt:lpwstr>
  </property>
</Properties>
</file>