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Temp\Zakazky\2024\20240505 Přístřešek a zpevněné plochy na p.č. 31_1 a 826, k.ú. Rychnov u J. n. N. - rozpočet\"/>
    </mc:Choice>
  </mc:AlternateContent>
  <bookViews>
    <workbookView xWindow="0" yWindow="0" windowWidth="0" windowHeight="0"/>
  </bookViews>
  <sheets>
    <sheet name="Rekapitulace stavby" sheetId="1" r:id="rId1"/>
    <sheet name="01 - Přístřešek a zpevněn..." sheetId="2" r:id="rId2"/>
    <sheet name="VRN - Vedlejší výrobní ná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Přístřešek a zpevněn...'!$C$96:$K$685</definedName>
    <definedName name="_xlnm.Print_Area" localSheetId="1">'01 - Přístřešek a zpevněn...'!$C$4:$J$39,'01 - Přístřešek a zpevněn...'!$C$45:$J$78,'01 - Přístřešek a zpevněn...'!$C$84:$K$685</definedName>
    <definedName name="_xlnm.Print_Titles" localSheetId="1">'01 - Přístřešek a zpevněn...'!$96:$96</definedName>
    <definedName name="_xlnm._FilterDatabase" localSheetId="2" hidden="1">'VRN - Vedlejší výrobní ná...'!$C$84:$K$109</definedName>
    <definedName name="_xlnm.Print_Area" localSheetId="2">'VRN - Vedlejší výrobní ná...'!$C$4:$J$39,'VRN - Vedlejší výrobní ná...'!$C$45:$J$66,'VRN - Vedlejší výrobní ná...'!$C$72:$K$109</definedName>
    <definedName name="_xlnm.Print_Titles" localSheetId="2">'VRN - Vedlejší výrobní ná...'!$84:$84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8"/>
  <c r="BH108"/>
  <c r="BG108"/>
  <c r="BF108"/>
  <c r="T108"/>
  <c r="T107"/>
  <c r="R108"/>
  <c r="R107"/>
  <c r="P108"/>
  <c r="P107"/>
  <c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T96"/>
  <c r="R97"/>
  <c r="R96"/>
  <c r="P97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2" r="J37"/>
  <c r="J36"/>
  <c i="1" r="AY55"/>
  <c i="2" r="J35"/>
  <c i="1" r="AX55"/>
  <c i="2" r="BI664"/>
  <c r="BH664"/>
  <c r="BG664"/>
  <c r="BF664"/>
  <c r="T664"/>
  <c r="T663"/>
  <c r="R664"/>
  <c r="R663"/>
  <c r="P664"/>
  <c r="P663"/>
  <c r="BI661"/>
  <c r="BH661"/>
  <c r="BG661"/>
  <c r="BF661"/>
  <c r="T661"/>
  <c r="R661"/>
  <c r="P661"/>
  <c r="BI656"/>
  <c r="BH656"/>
  <c r="BG656"/>
  <c r="BF656"/>
  <c r="T656"/>
  <c r="R656"/>
  <c r="P656"/>
  <c r="BI642"/>
  <c r="BH642"/>
  <c r="BG642"/>
  <c r="BF642"/>
  <c r="T642"/>
  <c r="T641"/>
  <c r="R642"/>
  <c r="R641"/>
  <c r="P642"/>
  <c r="P641"/>
  <c r="BI639"/>
  <c r="BH639"/>
  <c r="BG639"/>
  <c r="BF639"/>
  <c r="T639"/>
  <c r="R639"/>
  <c r="P639"/>
  <c r="BI633"/>
  <c r="BH633"/>
  <c r="BG633"/>
  <c r="BF633"/>
  <c r="T633"/>
  <c r="R633"/>
  <c r="P633"/>
  <c r="BI625"/>
  <c r="BH625"/>
  <c r="BG625"/>
  <c r="BF625"/>
  <c r="T625"/>
  <c r="R625"/>
  <c r="P625"/>
  <c r="BI620"/>
  <c r="BH620"/>
  <c r="BG620"/>
  <c r="BF620"/>
  <c r="T620"/>
  <c r="R620"/>
  <c r="P620"/>
  <c r="BI614"/>
  <c r="BH614"/>
  <c r="BG614"/>
  <c r="BF614"/>
  <c r="T614"/>
  <c r="R614"/>
  <c r="P614"/>
  <c r="BI606"/>
  <c r="BH606"/>
  <c r="BG606"/>
  <c r="BF606"/>
  <c r="T606"/>
  <c r="R606"/>
  <c r="P606"/>
  <c r="BI603"/>
  <c r="BH603"/>
  <c r="BG603"/>
  <c r="BF603"/>
  <c r="T603"/>
  <c r="R603"/>
  <c r="P603"/>
  <c r="BI597"/>
  <c r="BH597"/>
  <c r="BG597"/>
  <c r="BF597"/>
  <c r="T597"/>
  <c r="R597"/>
  <c r="P597"/>
  <c r="BI592"/>
  <c r="BH592"/>
  <c r="BG592"/>
  <c r="BF592"/>
  <c r="T592"/>
  <c r="R592"/>
  <c r="P592"/>
  <c r="BI589"/>
  <c r="BH589"/>
  <c r="BG589"/>
  <c r="BF589"/>
  <c r="T589"/>
  <c r="R589"/>
  <c r="P589"/>
  <c r="BI585"/>
  <c r="BH585"/>
  <c r="BG585"/>
  <c r="BF585"/>
  <c r="T585"/>
  <c r="R585"/>
  <c r="P585"/>
  <c r="BI580"/>
  <c r="BH580"/>
  <c r="BG580"/>
  <c r="BF580"/>
  <c r="T580"/>
  <c r="R580"/>
  <c r="P580"/>
  <c r="BI575"/>
  <c r="BH575"/>
  <c r="BG575"/>
  <c r="BF575"/>
  <c r="T575"/>
  <c r="R575"/>
  <c r="P575"/>
  <c r="BI568"/>
  <c r="BH568"/>
  <c r="BG568"/>
  <c r="BF568"/>
  <c r="T568"/>
  <c r="R568"/>
  <c r="P568"/>
  <c r="BI565"/>
  <c r="BH565"/>
  <c r="BG565"/>
  <c r="BF565"/>
  <c r="T565"/>
  <c r="R565"/>
  <c r="P565"/>
  <c r="BI557"/>
  <c r="BH557"/>
  <c r="BG557"/>
  <c r="BF557"/>
  <c r="T557"/>
  <c r="R557"/>
  <c r="P557"/>
  <c r="BI552"/>
  <c r="BH552"/>
  <c r="BG552"/>
  <c r="BF552"/>
  <c r="T552"/>
  <c r="R552"/>
  <c r="P552"/>
  <c r="BI547"/>
  <c r="BH547"/>
  <c r="BG547"/>
  <c r="BF547"/>
  <c r="T547"/>
  <c r="R547"/>
  <c r="P547"/>
  <c r="BI542"/>
  <c r="BH542"/>
  <c r="BG542"/>
  <c r="BF542"/>
  <c r="T542"/>
  <c r="R542"/>
  <c r="P542"/>
  <c r="BI537"/>
  <c r="BH537"/>
  <c r="BG537"/>
  <c r="BF537"/>
  <c r="T537"/>
  <c r="R537"/>
  <c r="P537"/>
  <c r="BI531"/>
  <c r="BH531"/>
  <c r="BG531"/>
  <c r="BF531"/>
  <c r="T531"/>
  <c r="R531"/>
  <c r="P531"/>
  <c r="BI526"/>
  <c r="BH526"/>
  <c r="BG526"/>
  <c r="BF526"/>
  <c r="T526"/>
  <c r="R526"/>
  <c r="P526"/>
  <c r="BI521"/>
  <c r="BH521"/>
  <c r="BG521"/>
  <c r="BF521"/>
  <c r="T521"/>
  <c r="R521"/>
  <c r="P521"/>
  <c r="BI514"/>
  <c r="BH514"/>
  <c r="BG514"/>
  <c r="BF514"/>
  <c r="T514"/>
  <c r="R514"/>
  <c r="P514"/>
  <c r="BI508"/>
  <c r="BH508"/>
  <c r="BG508"/>
  <c r="BF508"/>
  <c r="T508"/>
  <c r="R508"/>
  <c r="P508"/>
  <c r="BI504"/>
  <c r="BH504"/>
  <c r="BG504"/>
  <c r="BF504"/>
  <c r="T504"/>
  <c r="R504"/>
  <c r="P504"/>
  <c r="BI501"/>
  <c r="BH501"/>
  <c r="BG501"/>
  <c r="BF501"/>
  <c r="T501"/>
  <c r="R501"/>
  <c r="P501"/>
  <c r="BI497"/>
  <c r="BH497"/>
  <c r="BG497"/>
  <c r="BF497"/>
  <c r="T497"/>
  <c r="R497"/>
  <c r="P497"/>
  <c r="BI492"/>
  <c r="BH492"/>
  <c r="BG492"/>
  <c r="BF492"/>
  <c r="T492"/>
  <c r="R492"/>
  <c r="P492"/>
  <c r="BI488"/>
  <c r="BH488"/>
  <c r="BG488"/>
  <c r="BF488"/>
  <c r="T488"/>
  <c r="R488"/>
  <c r="P488"/>
  <c r="BI484"/>
  <c r="BH484"/>
  <c r="BG484"/>
  <c r="BF484"/>
  <c r="T484"/>
  <c r="T483"/>
  <c r="R484"/>
  <c r="R483"/>
  <c r="P484"/>
  <c r="P483"/>
  <c r="BI478"/>
  <c r="BH478"/>
  <c r="BG478"/>
  <c r="BF478"/>
  <c r="T478"/>
  <c r="R478"/>
  <c r="P478"/>
  <c r="BI471"/>
  <c r="BH471"/>
  <c r="BG471"/>
  <c r="BF471"/>
  <c r="T471"/>
  <c r="R471"/>
  <c r="P471"/>
  <c r="BI466"/>
  <c r="BH466"/>
  <c r="BG466"/>
  <c r="BF466"/>
  <c r="T466"/>
  <c r="R466"/>
  <c r="P466"/>
  <c r="BI459"/>
  <c r="BH459"/>
  <c r="BG459"/>
  <c r="BF459"/>
  <c r="T459"/>
  <c r="R459"/>
  <c r="P459"/>
  <c r="BI454"/>
  <c r="BH454"/>
  <c r="BG454"/>
  <c r="BF454"/>
  <c r="T454"/>
  <c r="R454"/>
  <c r="P454"/>
  <c r="BI447"/>
  <c r="BH447"/>
  <c r="BG447"/>
  <c r="BF447"/>
  <c r="T447"/>
  <c r="R447"/>
  <c r="P447"/>
  <c r="BI443"/>
  <c r="BH443"/>
  <c r="BG443"/>
  <c r="BF443"/>
  <c r="T443"/>
  <c r="R443"/>
  <c r="P443"/>
  <c r="BI438"/>
  <c r="BH438"/>
  <c r="BG438"/>
  <c r="BF438"/>
  <c r="T438"/>
  <c r="R438"/>
  <c r="P438"/>
  <c r="BI433"/>
  <c r="BH433"/>
  <c r="BG433"/>
  <c r="BF433"/>
  <c r="T433"/>
  <c r="R433"/>
  <c r="P433"/>
  <c r="BI428"/>
  <c r="BH428"/>
  <c r="BG428"/>
  <c r="BF428"/>
  <c r="T428"/>
  <c r="R428"/>
  <c r="P428"/>
  <c r="BI424"/>
  <c r="BH424"/>
  <c r="BG424"/>
  <c r="BF424"/>
  <c r="T424"/>
  <c r="R424"/>
  <c r="P424"/>
  <c r="BI419"/>
  <c r="BH419"/>
  <c r="BG419"/>
  <c r="BF419"/>
  <c r="T419"/>
  <c r="R419"/>
  <c r="P419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1"/>
  <c r="BH401"/>
  <c r="BG401"/>
  <c r="BF401"/>
  <c r="T401"/>
  <c r="R401"/>
  <c r="P401"/>
  <c r="BI397"/>
  <c r="BH397"/>
  <c r="BG397"/>
  <c r="BF397"/>
  <c r="T397"/>
  <c r="R397"/>
  <c r="P397"/>
  <c r="BI392"/>
  <c r="BH392"/>
  <c r="BG392"/>
  <c r="BF392"/>
  <c r="T392"/>
  <c r="R392"/>
  <c r="P392"/>
  <c r="BI386"/>
  <c r="BH386"/>
  <c r="BG386"/>
  <c r="BF386"/>
  <c r="T386"/>
  <c r="R386"/>
  <c r="P386"/>
  <c r="BI381"/>
  <c r="BH381"/>
  <c r="BG381"/>
  <c r="BF381"/>
  <c r="T381"/>
  <c r="R381"/>
  <c r="P381"/>
  <c r="BI376"/>
  <c r="BH376"/>
  <c r="BG376"/>
  <c r="BF376"/>
  <c r="T376"/>
  <c r="R376"/>
  <c r="P376"/>
  <c r="BI370"/>
  <c r="BH370"/>
  <c r="BG370"/>
  <c r="BF370"/>
  <c r="T370"/>
  <c r="R370"/>
  <c r="P370"/>
  <c r="BI364"/>
  <c r="BH364"/>
  <c r="BG364"/>
  <c r="BF364"/>
  <c r="T364"/>
  <c r="R364"/>
  <c r="P364"/>
  <c r="BI358"/>
  <c r="BH358"/>
  <c r="BG358"/>
  <c r="BF358"/>
  <c r="T358"/>
  <c r="R358"/>
  <c r="P358"/>
  <c r="BI352"/>
  <c r="BH352"/>
  <c r="BG352"/>
  <c r="BF352"/>
  <c r="T352"/>
  <c r="R352"/>
  <c r="P352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31"/>
  <c r="BH331"/>
  <c r="BG331"/>
  <c r="BF331"/>
  <c r="T331"/>
  <c r="R331"/>
  <c r="P331"/>
  <c r="BI325"/>
  <c r="BH325"/>
  <c r="BG325"/>
  <c r="BF325"/>
  <c r="T325"/>
  <c r="R325"/>
  <c r="P325"/>
  <c r="BI319"/>
  <c r="BH319"/>
  <c r="BG319"/>
  <c r="BF319"/>
  <c r="T319"/>
  <c r="R319"/>
  <c r="P319"/>
  <c r="BI314"/>
  <c r="BH314"/>
  <c r="BG314"/>
  <c r="BF314"/>
  <c r="T314"/>
  <c r="R314"/>
  <c r="P314"/>
  <c r="BI308"/>
  <c r="BH308"/>
  <c r="BG308"/>
  <c r="BF308"/>
  <c r="T308"/>
  <c r="T307"/>
  <c r="R308"/>
  <c r="R307"/>
  <c r="P308"/>
  <c r="P307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33"/>
  <c r="BH233"/>
  <c r="BG233"/>
  <c r="BF233"/>
  <c r="T233"/>
  <c r="R233"/>
  <c r="P233"/>
  <c r="BI228"/>
  <c r="BH228"/>
  <c r="BG228"/>
  <c r="BF228"/>
  <c r="T228"/>
  <c r="R228"/>
  <c r="P228"/>
  <c r="BI222"/>
  <c r="BH222"/>
  <c r="BG222"/>
  <c r="BF222"/>
  <c r="T222"/>
  <c r="R222"/>
  <c r="P222"/>
  <c r="BI210"/>
  <c r="BH210"/>
  <c r="BG210"/>
  <c r="BF210"/>
  <c r="T210"/>
  <c r="R210"/>
  <c r="P210"/>
  <c r="BI198"/>
  <c r="BH198"/>
  <c r="BG198"/>
  <c r="BF198"/>
  <c r="T198"/>
  <c r="R198"/>
  <c r="P198"/>
  <c r="BI184"/>
  <c r="BH184"/>
  <c r="BG184"/>
  <c r="BF184"/>
  <c r="T184"/>
  <c r="R184"/>
  <c r="P184"/>
  <c r="BI172"/>
  <c r="BH172"/>
  <c r="BG172"/>
  <c r="BF172"/>
  <c r="T172"/>
  <c r="R172"/>
  <c r="P172"/>
  <c r="BI160"/>
  <c r="BH160"/>
  <c r="BG160"/>
  <c r="BF160"/>
  <c r="T160"/>
  <c r="R160"/>
  <c r="P160"/>
  <c r="BI148"/>
  <c r="BH148"/>
  <c r="BG148"/>
  <c r="BF148"/>
  <c r="T148"/>
  <c r="R148"/>
  <c r="P148"/>
  <c r="BI136"/>
  <c r="BH136"/>
  <c r="BG136"/>
  <c r="BF136"/>
  <c r="T136"/>
  <c r="R136"/>
  <c r="P136"/>
  <c r="BI130"/>
  <c r="BH130"/>
  <c r="BG130"/>
  <c r="BF130"/>
  <c r="T130"/>
  <c r="R130"/>
  <c r="P130"/>
  <c r="BI124"/>
  <c r="BH124"/>
  <c r="BG124"/>
  <c r="BF124"/>
  <c r="T124"/>
  <c r="R124"/>
  <c r="P124"/>
  <c r="BI114"/>
  <c r="BH114"/>
  <c r="BG114"/>
  <c r="BF114"/>
  <c r="T114"/>
  <c r="R114"/>
  <c r="P114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94"/>
  <c r="J17"/>
  <c r="J12"/>
  <c r="J91"/>
  <c r="E7"/>
  <c r="E87"/>
  <c i="1" r="L50"/>
  <c r="AM50"/>
  <c r="AM49"/>
  <c r="L49"/>
  <c r="AM47"/>
  <c r="L47"/>
  <c r="L45"/>
  <c r="L44"/>
  <c i="2" r="BK308"/>
  <c r="BK210"/>
  <c r="J34"/>
  <c r="BK319"/>
  <c r="J160"/>
  <c r="BK414"/>
  <c r="BK301"/>
  <c i="3" r="J92"/>
  <c i="2" r="J289"/>
  <c r="J124"/>
  <c r="BK262"/>
  <c r="J130"/>
  <c i="3" r="BK97"/>
  <c i="2" r="BK656"/>
  <c r="BK620"/>
  <c r="J603"/>
  <c r="J580"/>
  <c r="J557"/>
  <c r="BK531"/>
  <c r="J504"/>
  <c r="J497"/>
  <c r="BK443"/>
  <c r="J419"/>
  <c r="J386"/>
  <c r="J352"/>
  <c r="BK331"/>
  <c r="J271"/>
  <c r="BK247"/>
  <c r="J148"/>
  <c i="3" r="J105"/>
  <c i="2" r="BK271"/>
  <c r="J233"/>
  <c r="J114"/>
  <c i="3" r="J102"/>
  <c i="2" r="BK514"/>
  <c r="BK497"/>
  <c r="BK484"/>
  <c r="BK459"/>
  <c r="J443"/>
  <c r="BK419"/>
  <c r="BK397"/>
  <c r="BK381"/>
  <c r="BK352"/>
  <c r="J339"/>
  <c r="J301"/>
  <c r="BK256"/>
  <c r="BK228"/>
  <c r="BK130"/>
  <c i="3" r="BK92"/>
  <c i="2" r="BK289"/>
  <c r="J262"/>
  <c r="BK255"/>
  <c r="J249"/>
  <c r="J184"/>
  <c r="J100"/>
  <c i="3" r="J88"/>
  <c r="BK88"/>
  <c i="2" r="J664"/>
  <c r="J661"/>
  <c r="J642"/>
  <c r="BK633"/>
  <c r="J625"/>
  <c r="J620"/>
  <c r="J606"/>
  <c r="BK592"/>
  <c r="BK585"/>
  <c r="BK568"/>
  <c r="BK565"/>
  <c r="BK547"/>
  <c r="J531"/>
  <c r="BK521"/>
  <c r="BK501"/>
  <c r="BK478"/>
  <c r="J471"/>
  <c r="J447"/>
  <c r="J433"/>
  <c r="J410"/>
  <c r="BK386"/>
  <c r="BK364"/>
  <c r="BK348"/>
  <c r="J258"/>
  <c r="BK124"/>
  <c r="F36"/>
  <c r="BK253"/>
  <c i="3" r="J100"/>
  <c i="2" r="BK233"/>
  <c r="F37"/>
  <c r="BK575"/>
  <c r="BK557"/>
  <c r="BK537"/>
  <c r="J514"/>
  <c r="BK492"/>
  <c r="BK454"/>
  <c r="BK424"/>
  <c r="J397"/>
  <c r="J376"/>
  <c r="BK339"/>
  <c i="3" r="BK90"/>
  <c i="2" r="J253"/>
  <c r="BK136"/>
  <c r="BK314"/>
  <c r="J256"/>
  <c r="J172"/>
  <c i="3" r="BK108"/>
  <c r="J90"/>
  <c i="2" r="BK642"/>
  <c r="BK614"/>
  <c r="J597"/>
  <c r="J585"/>
  <c r="J568"/>
  <c r="J552"/>
  <c r="BK526"/>
  <c r="J501"/>
  <c r="BK471"/>
  <c r="J438"/>
  <c r="J414"/>
  <c r="BK392"/>
  <c r="BK358"/>
  <c r="J325"/>
  <c r="J260"/>
  <c r="J222"/>
  <c i="3" r="BK105"/>
  <c i="2" r="J314"/>
  <c r="BK260"/>
  <c r="J210"/>
  <c i="3" r="BK102"/>
  <c i="2" r="J537"/>
  <c r="J492"/>
  <c r="BK466"/>
  <c r="BK433"/>
  <c r="J406"/>
  <c r="BK370"/>
  <c r="BK325"/>
  <c r="J265"/>
  <c r="BK198"/>
  <c r="F35"/>
  <c r="BK258"/>
  <c r="BK295"/>
  <c r="BK249"/>
  <c r="BK100"/>
  <c r="BK661"/>
  <c r="J633"/>
  <c r="BK603"/>
  <c r="J589"/>
  <c r="J565"/>
  <c r="J542"/>
  <c r="BK508"/>
  <c r="BK488"/>
  <c r="J459"/>
  <c r="BK428"/>
  <c r="J401"/>
  <c r="J370"/>
  <c r="J348"/>
  <c r="J308"/>
  <c r="J198"/>
  <c i="3" r="BK100"/>
  <c i="2" r="J295"/>
  <c r="BK251"/>
  <c r="BK148"/>
  <c i="3" r="J94"/>
  <c i="2" r="J526"/>
  <c r="J508"/>
  <c r="J478"/>
  <c r="BK447"/>
  <c r="J428"/>
  <c r="BK410"/>
  <c r="J392"/>
  <c r="J364"/>
  <c r="BK343"/>
  <c r="J319"/>
  <c r="J283"/>
  <c r="J251"/>
  <c r="BK160"/>
  <c i="1" r="AS54"/>
  <c i="2" r="BK222"/>
  <c r="J136"/>
  <c i="3" r="J108"/>
  <c r="BK94"/>
  <c i="2" r="J656"/>
  <c r="BK639"/>
  <c r="BK625"/>
  <c r="J614"/>
  <c r="BK597"/>
  <c r="BK589"/>
  <c r="BK580"/>
  <c r="BK552"/>
  <c r="BK542"/>
  <c r="BK504"/>
  <c r="J488"/>
  <c r="J466"/>
  <c r="BK438"/>
  <c r="BK401"/>
  <c r="J381"/>
  <c r="J358"/>
  <c r="J277"/>
  <c r="J247"/>
  <c r="BK265"/>
  <c r="BK172"/>
  <c r="BK277"/>
  <c r="J228"/>
  <c i="3" r="J97"/>
  <c i="2" r="BK664"/>
  <c r="J639"/>
  <c r="BK606"/>
  <c r="J592"/>
  <c r="J575"/>
  <c r="J547"/>
  <c r="J521"/>
  <c r="J484"/>
  <c r="J454"/>
  <c r="J424"/>
  <c r="BK406"/>
  <c r="BK376"/>
  <c r="J343"/>
  <c r="BK283"/>
  <c r="J255"/>
  <c r="BK114"/>
  <c r="F34"/>
  <c r="J331"/>
  <c r="BK184"/>
  <c l="1" r="R264"/>
  <c r="T385"/>
  <c r="R503"/>
  <c r="P591"/>
  <c r="T99"/>
  <c r="R313"/>
  <c r="R324"/>
  <c r="P357"/>
  <c r="BK503"/>
  <c r="J503"/>
  <c r="J71"/>
  <c r="T567"/>
  <c r="T591"/>
  <c r="R655"/>
  <c r="P264"/>
  <c r="P324"/>
  <c r="BK357"/>
  <c r="J357"/>
  <c r="J66"/>
  <c r="R357"/>
  <c r="BK487"/>
  <c r="J487"/>
  <c r="J70"/>
  <c r="R487"/>
  <c r="P567"/>
  <c r="R605"/>
  <c r="BK655"/>
  <c r="J655"/>
  <c r="J76"/>
  <c r="BK264"/>
  <c r="J264"/>
  <c r="J62"/>
  <c r="BK324"/>
  <c r="J324"/>
  <c r="J65"/>
  <c r="T324"/>
  <c r="T357"/>
  <c r="P487"/>
  <c r="BK567"/>
  <c r="J567"/>
  <c r="J72"/>
  <c r="T605"/>
  <c r="T655"/>
  <c i="3" r="P87"/>
  <c i="2" r="BK99"/>
  <c r="J99"/>
  <c r="J61"/>
  <c r="T264"/>
  <c r="P313"/>
  <c r="R385"/>
  <c r="P503"/>
  <c r="BK591"/>
  <c r="J591"/>
  <c r="J73"/>
  <c r="R591"/>
  <c r="P655"/>
  <c i="3" r="BK87"/>
  <c r="J87"/>
  <c r="J61"/>
  <c r="R87"/>
  <c i="2" r="R99"/>
  <c r="R98"/>
  <c r="T313"/>
  <c r="P385"/>
  <c r="T503"/>
  <c r="BK605"/>
  <c r="J605"/>
  <c r="J74"/>
  <c i="3" r="T87"/>
  <c r="R99"/>
  <c i="2" r="P99"/>
  <c r="P98"/>
  <c r="BK313"/>
  <c r="J313"/>
  <c r="J64"/>
  <c r="BK385"/>
  <c r="J385"/>
  <c r="J67"/>
  <c r="T487"/>
  <c r="T486"/>
  <c r="R567"/>
  <c r="P605"/>
  <c i="3" r="BK99"/>
  <c r="J99"/>
  <c r="J63"/>
  <c r="P99"/>
  <c r="T99"/>
  <c i="2" r="BK641"/>
  <c r="J641"/>
  <c r="J75"/>
  <c r="BK307"/>
  <c r="J307"/>
  <c r="J63"/>
  <c r="BK483"/>
  <c r="J483"/>
  <c r="J68"/>
  <c r="BK663"/>
  <c r="J663"/>
  <c r="J77"/>
  <c i="3" r="BK96"/>
  <c r="J96"/>
  <c r="J62"/>
  <c r="BK104"/>
  <c r="J104"/>
  <c r="J64"/>
  <c r="BK107"/>
  <c r="J107"/>
  <c r="J65"/>
  <c r="E48"/>
  <c i="2" r="BK98"/>
  <c i="3" r="J52"/>
  <c r="F55"/>
  <c r="BE88"/>
  <c r="BE90"/>
  <c r="BE97"/>
  <c r="BE100"/>
  <c r="BE102"/>
  <c r="BE105"/>
  <c r="BE108"/>
  <c r="BE92"/>
  <c r="BE94"/>
  <c i="1" r="BC55"/>
  <c i="2" r="E48"/>
  <c r="J52"/>
  <c r="F55"/>
  <c r="BE100"/>
  <c r="BE114"/>
  <c r="BE124"/>
  <c r="BE130"/>
  <c r="BE136"/>
  <c r="BE148"/>
  <c r="BE160"/>
  <c r="BE172"/>
  <c r="BE184"/>
  <c r="BE198"/>
  <c r="BE210"/>
  <c r="BE222"/>
  <c r="BE228"/>
  <c r="BE233"/>
  <c r="BE247"/>
  <c r="BE249"/>
  <c r="BE251"/>
  <c r="BE253"/>
  <c r="BE255"/>
  <c r="BE256"/>
  <c r="BE258"/>
  <c r="BE260"/>
  <c r="BE262"/>
  <c r="BE265"/>
  <c r="BE271"/>
  <c r="BE277"/>
  <c r="BE283"/>
  <c r="BE289"/>
  <c r="BE295"/>
  <c r="BE301"/>
  <c r="BE308"/>
  <c r="BE314"/>
  <c r="BE319"/>
  <c r="BE325"/>
  <c r="BE331"/>
  <c r="BE339"/>
  <c r="BE343"/>
  <c r="BE348"/>
  <c r="BE352"/>
  <c r="BE358"/>
  <c r="BE364"/>
  <c r="BE370"/>
  <c r="BE376"/>
  <c r="BE381"/>
  <c r="BE386"/>
  <c r="BE392"/>
  <c r="BE397"/>
  <c r="BE401"/>
  <c r="BE406"/>
  <c r="BE410"/>
  <c r="BE414"/>
  <c r="BE419"/>
  <c r="BE424"/>
  <c r="BE428"/>
  <c r="BE433"/>
  <c r="BE438"/>
  <c r="BE443"/>
  <c r="BE447"/>
  <c r="BE454"/>
  <c r="BE459"/>
  <c r="BE466"/>
  <c r="BE471"/>
  <c r="BE478"/>
  <c r="BE484"/>
  <c r="BE488"/>
  <c r="BE492"/>
  <c r="BE497"/>
  <c r="BE501"/>
  <c r="BE504"/>
  <c r="BE508"/>
  <c r="BE514"/>
  <c r="BE521"/>
  <c r="BE526"/>
  <c r="BE531"/>
  <c r="BE537"/>
  <c r="BE542"/>
  <c r="BE547"/>
  <c r="BE552"/>
  <c r="BE557"/>
  <c r="BE565"/>
  <c r="BE568"/>
  <c r="BE575"/>
  <c r="BE580"/>
  <c r="BE585"/>
  <c r="BE589"/>
  <c r="BE592"/>
  <c r="BE597"/>
  <c r="BE603"/>
  <c r="BE606"/>
  <c r="BE614"/>
  <c r="BE620"/>
  <c r="BE625"/>
  <c r="BE633"/>
  <c r="BE639"/>
  <c r="BE642"/>
  <c r="BE656"/>
  <c r="BE661"/>
  <c r="BE664"/>
  <c i="1" r="BA55"/>
  <c r="BD55"/>
  <c r="AW55"/>
  <c r="BB55"/>
  <c i="3" r="F35"/>
  <c i="1" r="BB56"/>
  <c r="BB54"/>
  <c r="W31"/>
  <c i="3" r="F34"/>
  <c i="1" r="BA56"/>
  <c r="BA54"/>
  <c r="W30"/>
  <c i="3" r="F37"/>
  <c i="1" r="BD56"/>
  <c r="BD54"/>
  <c r="W33"/>
  <c i="3" r="F36"/>
  <c i="1" r="BC56"/>
  <c r="BC54"/>
  <c r="W32"/>
  <c i="3" r="J34"/>
  <c i="1" r="AW56"/>
  <c i="3" l="1" r="R86"/>
  <c r="R85"/>
  <c r="P86"/>
  <c r="P85"/>
  <c i="1" r="AU56"/>
  <c i="3" r="T86"/>
  <c r="T85"/>
  <c i="2" r="R486"/>
  <c r="R97"/>
  <c r="P486"/>
  <c r="P97"/>
  <c i="1" r="AU55"/>
  <c i="2" r="T98"/>
  <c r="T97"/>
  <c r="BK486"/>
  <c r="J486"/>
  <c r="J69"/>
  <c i="3" r="BK86"/>
  <c r="J86"/>
  <c r="J60"/>
  <c i="2" r="J98"/>
  <c r="J60"/>
  <c i="3" r="J33"/>
  <c i="1" r="AV56"/>
  <c r="AT56"/>
  <c i="2" r="J33"/>
  <c i="1" r="AV55"/>
  <c r="AT55"/>
  <c r="AW54"/>
  <c r="AK30"/>
  <c r="AY54"/>
  <c i="3" r="F33"/>
  <c i="1" r="AZ56"/>
  <c i="2" r="F33"/>
  <c i="1" r="AZ55"/>
  <c r="AX54"/>
  <c i="3" l="1" r="BK85"/>
  <c r="J85"/>
  <c r="J59"/>
  <c i="2" r="BK97"/>
  <c r="J97"/>
  <c i="1" r="AU54"/>
  <c i="2" r="J30"/>
  <c i="1" r="AG55"/>
  <c r="AZ54"/>
  <c r="W29"/>
  <c i="2" l="1" r="J39"/>
  <c r="J59"/>
  <c i="1" r="AN55"/>
  <c i="3" r="J30"/>
  <c i="1" r="AG56"/>
  <c r="AG54"/>
  <c r="AK26"/>
  <c r="AV54"/>
  <c r="AK29"/>
  <c r="AK35"/>
  <c i="3" l="1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<sst xmlns="http://schemas.openxmlformats.org/spreadsheetml/2006/main">
  <si>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</si>
  <si>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</si>
  <si>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</si>
  <si>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</si>
  <si>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</si>
  <si>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{f1690ea1-9d31-4a71-8e54-6ce20190a150}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</si>
  <si>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</si>
  <si>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</si>
  <si>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</si>
  <si>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</si>
  <si>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</si>
  <si>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</si>
  <si>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</si>
  <si>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</si>
  <si>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0255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</si>
  <si>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</si>
  <si>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</si>
  <si>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Přístřešek a zpevněné plochy na p.č. 31/1 a 826 v k.ú. Rychnov u Jablonce nad Nisou</t>
  </si>
  <si>
    <t>KSO:</t>
  </si>
  <si>
    <t/>
  </si>
  <si>
    <t>CC-CZ:</t>
  </si>
  <si>
    <t>Místo:</t>
  </si>
  <si>
    <t>p.č. 31/1 a 826 v k.ú. Rychnov u Jablonce n. N.</t>
  </si>
  <si>
    <t>Datum:</t>
  </si>
  <si>
    <t>2. 5. 2024</t>
  </si>
  <si>
    <t>Zadavatel:</t>
  </si>
  <si>
    <t>IČ:</t>
  </si>
  <si>
    <t>00262552</t>
  </si>
  <si>
    <t>Město Rychnov u Jablonce nad Nisou</t>
  </si>
  <si>
    <t>DIČ:</t>
  </si>
  <si>
    <t>Uchazeč:</t>
  </si>
  <si>
    <t>Vyplň údaj</t>
  </si>
  <si>
    <t>Projektant:</t>
  </si>
  <si>
    <t>17052661</t>
  </si>
  <si>
    <t>STUDIONOTES s.r.o.</t>
  </si>
  <si>
    <t>True</t>
  </si>
  <si>
    <t>Zpracovatel:</t>
  </si>
  <si>
    <t>06103065</t>
  </si>
  <si>
    <t>Michael Štěpán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</si>
  <si>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</si>
  <si>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</si>
  <si>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</si>
  <si>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</si>
  <si>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</si>
  <si>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</si>
  <si>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</si>
  <si>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</si>
  <si>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</si>
  <si>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</si>
  <si>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</si>
  <si>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</si>
  <si>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</si>
  <si>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</si>
  <si>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</si>
  <si>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</si>
  <si>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</si>
  <si>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</si>
  <si>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</si>
  <si>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</si>
  <si>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</si>
  <si>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</si>
  <si>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</si>
  <si>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</si>
  <si>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</si>
  <si>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</si>
  <si>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</si>
  <si>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</si>
  <si>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</si>
  <si>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</si>
  <si>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</si>
  <si>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</si>
  <si>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</si>
  <si>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</si>
  <si>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</si>
  <si>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</si>
  <si>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</si>
  <si>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</si>
  <si>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</si>
  <si>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</si>
  <si>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</si>
  <si>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</si>
  <si>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Přístřešek a zpevněné plochy</t>
  </si>
  <si>
    <t>STA</t>
  </si>
  <si>
    <t>1</t>
  </si>
  <si>
    <t>{50b3f858-35aa-4b03-9045-3a180d1c692c}</t>
  </si>
  <si>
    <t>2</t>
  </si>
  <si>
    <t>VRN</t>
  </si>
  <si>
    <t>Vedlejší výrobní náklady</t>
  </si>
  <si>
    <t>{3d6dcd1b-22fc-42f2-ae87-8a61705a1cbe}</t>
  </si>
  <si>
    <t>KRYCÍ LIST SOUPISU PRACÍ</t>
  </si>
  <si>
    <t>Objekt:</t>
  </si>
  <si>
    <t>01 - Přístřešek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</si>
  <si>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</si>
  <si>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</si>
  <si>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</si>
  <si>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</si>
  <si>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</si>
  <si>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</si>
  <si>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</si>
  <si>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</si>
  <si>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</si>
  <si>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</si>
  <si>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</si>
  <si>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</si>
  <si>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</si>
  <si>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</si>
  <si>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</si>
  <si>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</si>
  <si>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</si>
  <si>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</si>
  <si>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</si>
  <si>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</si>
  <si>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</si>
  <si>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</si>
  <si>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</si>
  <si>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</si>
  <si>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</si>
  <si>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</si>
  <si>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</si>
  <si>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</si>
  <si>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</si>
  <si>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</si>
  <si>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</si>
  <si>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</si>
  <si>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</si>
  <si>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</si>
  <si>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</si>
  <si>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</si>
  <si>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</si>
  <si>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</si>
  <si>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</si>
  <si>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</si>
  <si>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</si>
  <si>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</si>
  <si>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m2</t>
  </si>
  <si>
    <t>CS ÚRS 2023 02</t>
  </si>
  <si>
    <t>4</t>
  </si>
  <si>
    <t>620455580</t>
  </si>
  <si>
    <t>Online PSC</t>
  </si>
  <si>
    <t>https://podminky.urs.cz/item/CS_URS_2023_02/121151113</t>
  </si>
  <si>
    <t>VV</t>
  </si>
  <si>
    <t>kartáčovaný beton</t>
  </si>
  <si>
    <t>229</t>
  </si>
  <si>
    <t>žulová dlažba</t>
  </si>
  <si>
    <t>8</t>
  </si>
  <si>
    <t>výsadba</t>
  </si>
  <si>
    <t>35</t>
  </si>
  <si>
    <t>vegetační dlažba</t>
  </si>
  <si>
    <t>30</t>
  </si>
  <si>
    <t>travní osev</t>
  </si>
  <si>
    <t>25</t>
  </si>
  <si>
    <t>Součet</t>
  </si>
  <si>
    <t>327*1,05 'Přepočtené koeficientem množství</t>
  </si>
  <si>
    <t>122251102</t>
  </si>
  <si>
    <t>Odkopávky a prokopávky nezapažené strojně v hornině třídy těžitelnosti I skupiny 3 přes 20 do 50 m3</t>
  </si>
  <si>
    <t>m3</t>
  </si>
  <si>
    <t>1150138542</t>
  </si>
  <si>
    <t>https://podminky.urs.cz/item/CS_URS_2023_02/122251102</t>
  </si>
  <si>
    <t>229*0,15</t>
  </si>
  <si>
    <t>8*0,15</t>
  </si>
  <si>
    <t>30*0,15</t>
  </si>
  <si>
    <t>40,05*1,05 'Přepočtené koeficientem množství</t>
  </si>
  <si>
    <t>3</t>
  </si>
  <si>
    <t>131213702</t>
  </si>
  <si>
    <t>Hloubení nezapažených jam ručně s urovnáním dna do předepsaného profilu a spádu v hornině třídy těžitelnosti I skupiny 3 nesoudržných</t>
  </si>
  <si>
    <t>1246641123</t>
  </si>
  <si>
    <t>https://podminky.urs.cz/item/CS_URS_2023_02/131213702</t>
  </si>
  <si>
    <t>patky altán</t>
  </si>
  <si>
    <t>(0,4*0,4*1)*9*2</t>
  </si>
  <si>
    <t>2,88*1,05 'Přepočtené koeficientem množství</t>
  </si>
  <si>
    <t>139001101</t>
  </si>
  <si>
    <t>Příplatek k cenám hloubených vykopávek za ztížení vykopávky v blízkosti podzemního vedení nebo výbušnin pro jakoukoliv třídu horniny</t>
  </si>
  <si>
    <t>-1696436844</t>
  </si>
  <si>
    <t>https://podminky.urs.cz/item/CS_URS_2023_02/139001101</t>
  </si>
  <si>
    <t>5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</si>
  <si>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</si>
  <si>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</si>
  <si>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-1262329027</t>
  </si>
  <si>
    <t>https://podminky.urs.cz/item/CS_URS_2023_02/162251101</t>
  </si>
  <si>
    <t>42,93*1,05 'Přepočtené koeficientem množství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</si>
  <si>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</si>
  <si>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</si>
  <si>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</si>
  <si>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-330189639</t>
  </si>
  <si>
    <t>https://podminky.urs.cz/item/CS_URS_2023_02/162751117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</si>
  <si>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</si>
  <si>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</si>
  <si>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</si>
  <si>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1986236918</t>
  </si>
  <si>
    <t>https://podminky.urs.cz/item/CS_URS_2023_02/162751119</t>
  </si>
  <si>
    <t>42,93*5,25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</si>
  <si>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</si>
  <si>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</si>
  <si>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-909019907</t>
  </si>
  <si>
    <t>https://podminky.urs.cz/item/CS_URS_2023_02/167151101</t>
  </si>
  <si>
    <t>9</t>
  </si>
  <si>
    <t>171152501</t>
  </si>
  <si>
    <t>Zhutnění podloží pod násypy z rostlé horniny třídy těžitelnosti I a II, skupiny 1 až 4 z hornin soudružných a nesoudržných</t>
  </si>
  <si>
    <t>-1406680241</t>
  </si>
  <si>
    <t>https://podminky.urs.cz/item/CS_URS_2023_02/171152501</t>
  </si>
  <si>
    <t>10</t>
  </si>
  <si>
    <t>171201231</t>
  </si>
  <si>
    <t>Poplatek za uložení stavebního odpadu na recyklační skládce (skládkovné) zeminy a kamení zatříděného do Katalogu odpadů pod kódem 17 05 04</t>
  </si>
  <si>
    <t>t</t>
  </si>
  <si>
    <t>-1140984222</t>
  </si>
  <si>
    <t>https://podminky.urs.cz/item/CS_URS_2023_02/171201231</t>
  </si>
  <si>
    <t>229*0,15*1,65</t>
  </si>
  <si>
    <t>8*0,15*1,65</t>
  </si>
  <si>
    <t>30*0,15*1,65</t>
  </si>
  <si>
    <t>(0,4*0,4*1)*9*2*1,65</t>
  </si>
  <si>
    <t>70,835*1,05 'Přepočtené koeficientem množství</t>
  </si>
  <si>
    <t>11</t>
  </si>
  <si>
    <t>171251201</t>
  </si>
  <si>
    <t>Uložení sypaniny na skládky nebo meziskládky bez hutnění s upravením uložené sypaniny do předepsaného tvaru</t>
  </si>
  <si>
    <t>1892006784</t>
  </si>
  <si>
    <t>https://podminky.urs.cz/item/CS_URS_2023_02/171251201</t>
  </si>
  <si>
    <t>180405114</t>
  </si>
  <si>
    <t>Založení trávníků ve vegetačních dlaždicích nebo prefabrikátech výsevem směsi substrátu a semene v rovině nebo na svahu do 1:5</t>
  </si>
  <si>
    <t>-97144460</t>
  </si>
  <si>
    <t>https://podminky.urs.cz/item/CS_URS_2023_02/180405114</t>
  </si>
  <si>
    <t>30/0,15*0,03</t>
  </si>
  <si>
    <t>6*1,2 'Přepočtené koeficientem množství</t>
  </si>
  <si>
    <t>13</t>
  </si>
  <si>
    <t>M</t>
  </si>
  <si>
    <t>00572420</t>
  </si>
  <si>
    <t>osivo směs travní parková okrasná</t>
  </si>
  <si>
    <t>kg</t>
  </si>
  <si>
    <t>71421608</t>
  </si>
  <si>
    <t>6*0,022 'Přepočtené koeficientem množství</t>
  </si>
  <si>
    <t>14</t>
  </si>
  <si>
    <t>181351103</t>
  </si>
  <si>
    <t>Rozprostření a urovnání ornice v rovině nebo ve svahu sklonu do 1:5 strojně při souvislé ploše přes 100 do 500 m2, tl. vrstvy do 200 mm</t>
  </si>
  <si>
    <t>1870205035</t>
  </si>
  <si>
    <t>https://podminky.urs.cz/item/CS_URS_2023_02/181351103</t>
  </si>
  <si>
    <t>15</t>
  </si>
  <si>
    <t>181451311</t>
  </si>
  <si>
    <t>Založení trávníku strojně výsevem včetně utažení na ploše v rovině nebo na svahu do 1:5</t>
  </si>
  <si>
    <t>1328785644</t>
  </si>
  <si>
    <t>https://podminky.urs.cz/item/CS_URS_2023_02/181451311</t>
  </si>
  <si>
    <t>16</t>
  </si>
  <si>
    <t>00572472</t>
  </si>
  <si>
    <t>osivo směs travní krajinná-rovinná</t>
  </si>
  <si>
    <t>-1639749273</t>
  </si>
  <si>
    <t>25*0,025 'Přepočtené koeficientem množství</t>
  </si>
  <si>
    <t>17</t>
  </si>
  <si>
    <t>183151115</t>
  </si>
  <si>
    <t>Hloubení jam pro výsadbu dřevin strojně v rovině nebo ve svahu do 1:5, objem přes 0,70 do 1,10 m3</t>
  </si>
  <si>
    <t>kus</t>
  </si>
  <si>
    <t>-1016440551</t>
  </si>
  <si>
    <t>https://podminky.urs.cz/item/CS_URS_2023_02/183151115</t>
  </si>
  <si>
    <t>18</t>
  </si>
  <si>
    <t>184201112</t>
  </si>
  <si>
    <t>Výsadba stromů bez balu do předem vyhloubené jamky se zalitím v rovině nebo na svahu do 1:5, při výšce kmene přes 1,8 do 2,5 m</t>
  </si>
  <si>
    <t>1835532609</t>
  </si>
  <si>
    <t>https://podminky.urs.cz/item/CS_URS_2023_02/184201112</t>
  </si>
  <si>
    <t>19</t>
  </si>
  <si>
    <t>02650400R</t>
  </si>
  <si>
    <t>Muchovník Lamarkův /Amelanchier lamarckii/ jednokmen, výška kmene 180-220cm</t>
  </si>
  <si>
    <t>1435087492</t>
  </si>
  <si>
    <t>20</t>
  </si>
  <si>
    <t>184215132</t>
  </si>
  <si>
    <t>Ukotvení dřeviny kůly v rovině nebo na svahu do 1:5 třemi kůly, délky přes 1 do 2 m</t>
  </si>
  <si>
    <t>-1065916484</t>
  </si>
  <si>
    <t>https://podminky.urs.cz/item/CS_URS_2023_02/184215132</t>
  </si>
  <si>
    <t>60591253</t>
  </si>
  <si>
    <t>kůl vyvazovací dřevěný impregnovaný D 8cm dl 2m</t>
  </si>
  <si>
    <t>-648930524</t>
  </si>
  <si>
    <t>4*3 'Přepočtené koeficientem množství</t>
  </si>
  <si>
    <t>22</t>
  </si>
  <si>
    <t>184911421</t>
  </si>
  <si>
    <t>Mulčování vysazených rostlin mulčovací kůrou, tl. do 100 mm v rovině nebo na svahu do 1:5</t>
  </si>
  <si>
    <t>-1754422620</t>
  </si>
  <si>
    <t>https://podminky.urs.cz/item/CS_URS_2023_02/184911421</t>
  </si>
  <si>
    <t>23</t>
  </si>
  <si>
    <t>10391100</t>
  </si>
  <si>
    <t>kůra mulčovací VL</t>
  </si>
  <si>
    <t>-914559171</t>
  </si>
  <si>
    <t>9,70873786407767*0,103 'Přepočtené koeficientem množství</t>
  </si>
  <si>
    <t>Zakládání</t>
  </si>
  <si>
    <t>24</t>
  </si>
  <si>
    <t>212752131</t>
  </si>
  <si>
    <t>Trativody z drenážních trubek pro liniové stavby a komunikace se zřízením štěrkového lože pod trubky a s jejich obsypem v otevřeném výkopu trubka korugovaná sendvičová PE-HD SN 4 neperforovaná DN 100</t>
  </si>
  <si>
    <t>m</t>
  </si>
  <si>
    <t>-1816282649</t>
  </si>
  <si>
    <t>https://podminky.urs.cz/item/CS_URS_2023_02/212752131</t>
  </si>
  <si>
    <t>drenáž</t>
  </si>
  <si>
    <t>21,5+5</t>
  </si>
  <si>
    <t>26,5*1,1 'Přepočtené koeficientem množství</t>
  </si>
  <si>
    <t>273313611</t>
  </si>
  <si>
    <t>Základy z betonu prostého desky z betonu kamenem neprokládaného tř. C 16/20</t>
  </si>
  <si>
    <t>1031091209</t>
  </si>
  <si>
    <t>https://podminky.urs.cz/item/CS_URS_2023_02/273313611</t>
  </si>
  <si>
    <t>gabiony</t>
  </si>
  <si>
    <t>0,05*(1*5,8)*2</t>
  </si>
  <si>
    <t>0,58*1,1 'Přepočtené koeficientem množství</t>
  </si>
  <si>
    <t>26</t>
  </si>
  <si>
    <t>273351121</t>
  </si>
  <si>
    <t>Bednění základů desek zřízení</t>
  </si>
  <si>
    <t>1718663438</t>
  </si>
  <si>
    <t>https://podminky.urs.cz/item/CS_URS_2023_02/273351121</t>
  </si>
  <si>
    <t>0,1*(1*2+5,8*2)*2</t>
  </si>
  <si>
    <t>2,72*1,1 'Přepočtené koeficientem množství</t>
  </si>
  <si>
    <t>27</t>
  </si>
  <si>
    <t>273351122</t>
  </si>
  <si>
    <t>Bednění základů desek odstranění</t>
  </si>
  <si>
    <t>-2058129317</t>
  </si>
  <si>
    <t>https://podminky.urs.cz/item/CS_URS_2023_02/273351122</t>
  </si>
  <si>
    <t>28</t>
  </si>
  <si>
    <t>275313611</t>
  </si>
  <si>
    <t>Základy z betonu prostého patky a bloky z betonu kamenem neprokládaného tř. C 16/20</t>
  </si>
  <si>
    <t>-908047945</t>
  </si>
  <si>
    <t>https://podminky.urs.cz/item/CS_URS_2023_02/275313611</t>
  </si>
  <si>
    <t>29</t>
  </si>
  <si>
    <t>275351121</t>
  </si>
  <si>
    <t>Bednění základů patek zřízení</t>
  </si>
  <si>
    <t>-1979366016</t>
  </si>
  <si>
    <t>https://podminky.urs.cz/item/CS_URS_2023_02/275351121</t>
  </si>
  <si>
    <t>(0,25*0,4*4)*9*2</t>
  </si>
  <si>
    <t>7,2*1,1 'Přepočtené koeficientem množství</t>
  </si>
  <si>
    <t>275351122</t>
  </si>
  <si>
    <t>Bednění základů patek odstranění</t>
  </si>
  <si>
    <t>-1562141894</t>
  </si>
  <si>
    <t>https://podminky.urs.cz/item/CS_URS_2023_02/275351122</t>
  </si>
  <si>
    <t>Svislé a kompletní konstrukce</t>
  </si>
  <si>
    <t>31</t>
  </si>
  <si>
    <t>348215121R</t>
  </si>
  <si>
    <t>Lavička z drátokamenných košů (gabionů) z lomového kamene neupraveného výplňového na sucho ze svařovaných panelů z ocelových sítí s povrchovou úpravou galfan šířky přes 0,5 m výšky do 1,5 m</t>
  </si>
  <si>
    <t>348524714</t>
  </si>
  <si>
    <t>lavičky</t>
  </si>
  <si>
    <t>(0,4*1+0,5*0,4+0,5*0,134/2)*5,8*2</t>
  </si>
  <si>
    <t>7,349*1,05 'Přepočtené koeficientem množství</t>
  </si>
  <si>
    <t>Vodorovné konstrukce</t>
  </si>
  <si>
    <t>32</t>
  </si>
  <si>
    <t>452386111</t>
  </si>
  <si>
    <t>Podkladní a vyrovnávací konstrukce z betonu vyrovnávací prstence z prostého betonu tř. C 25/30 pod poklopy a mříže, výšky do 100 mm</t>
  </si>
  <si>
    <t>1524277838</t>
  </si>
  <si>
    <t>https://podminky.urs.cz/item/CS_URS_2023_02/452386111</t>
  </si>
  <si>
    <t>poklop</t>
  </si>
  <si>
    <t>33</t>
  </si>
  <si>
    <t>452387111</t>
  </si>
  <si>
    <t>Podkladní a vyrovnávací konstrukce z betonu vyrovnávací rámy z prostého betonu tř. C 25/30 pod poklopy a mříže, výšky do 100 mm</t>
  </si>
  <si>
    <t>-1781551620</t>
  </si>
  <si>
    <t>https://podminky.urs.cz/item/CS_URS_2023_02/452387111</t>
  </si>
  <si>
    <t>nádrž na dešťovou vodu</t>
  </si>
  <si>
    <t>Komunikace pozemní</t>
  </si>
  <si>
    <t>34</t>
  </si>
  <si>
    <t>564851011</t>
  </si>
  <si>
    <t>Podklad ze štěrkodrti ŠD s rozprostřením a zhutněním plochy jednotlivě do 100 m2, po zhutnění tl. 150 mm</t>
  </si>
  <si>
    <t>1762048523</t>
  </si>
  <si>
    <t>https://podminky.urs.cz/item/CS_URS_2023_02/564851011</t>
  </si>
  <si>
    <t>30*1,05 'Přepočtené koeficientem množství</t>
  </si>
  <si>
    <t>564871111</t>
  </si>
  <si>
    <t>Podklad ze štěrkodrti ŠD s rozprostřením a zhutněním plochy přes 100 m2, po zhutnění tl. 250 mm</t>
  </si>
  <si>
    <t>889460351</t>
  </si>
  <si>
    <t>https://podminky.urs.cz/item/CS_URS_2023_02/564871111</t>
  </si>
  <si>
    <t>237*1,05 'Přepočtené koeficientem množství</t>
  </si>
  <si>
    <t>36</t>
  </si>
  <si>
    <t>591211111R</t>
  </si>
  <si>
    <t>Kladení dlažby z kostek s provedením lože do tl. 20 mm, s vyplněním spár, s dvojím beraněním a se smetením přebytečného materiálu na krajnici drobných z kamene, do lože z kameniva těženého</t>
  </si>
  <si>
    <t>1961879715</t>
  </si>
  <si>
    <t>37</t>
  </si>
  <si>
    <t>58381014</t>
  </si>
  <si>
    <t>kostka řezanoštípaná dlažební žula 10x10x8cm</t>
  </si>
  <si>
    <t>-1808605977</t>
  </si>
  <si>
    <t>8*1,02 'Přepočtené koeficientem množství</t>
  </si>
  <si>
    <t>38</t>
  </si>
  <si>
    <t>596411111R</t>
  </si>
  <si>
    <t>Kladení dlažby z betonových vegetačních dlaždic komunikací pro pěší s ložem z kameniva těženého nebo drceného tl. do 20 mm, s vyplněním spár a vegetačních otvorů, s hutněním vibrováním tl. 80 mm, pro plochy do 50 m2</t>
  </si>
  <si>
    <t>-1130041410</t>
  </si>
  <si>
    <t>39</t>
  </si>
  <si>
    <t>59245038</t>
  </si>
  <si>
    <t>dlažba plošná betonová vegetační 300x160x80mm přírodní</t>
  </si>
  <si>
    <t>-1419336590</t>
  </si>
  <si>
    <t>30*1,03 'Přepočtené koeficientem množství</t>
  </si>
  <si>
    <t>Úpravy povrchů, podlahy a osazování výplní</t>
  </si>
  <si>
    <t>40</t>
  </si>
  <si>
    <t>631311225</t>
  </si>
  <si>
    <t>Mazanina z betonu prostého se zvýšenými nároky na prostředí tl. přes 80 do 120 mm tř. C 30/37</t>
  </si>
  <si>
    <t>-74729536</t>
  </si>
  <si>
    <t>https://podminky.urs.cz/item/CS_URS_2023_02/631311225</t>
  </si>
  <si>
    <t>229*0,1</t>
  </si>
  <si>
    <t>22,9*1,02 'Přepočtené koeficientem množství</t>
  </si>
  <si>
    <t>41</t>
  </si>
  <si>
    <t>631362021</t>
  </si>
  <si>
    <t>Výztuž mazanin ze svařovaných sítí z drátů typu KARI</t>
  </si>
  <si>
    <t>-14294879</t>
  </si>
  <si>
    <t>https://podminky.urs.cz/item/CS_URS_2023_02/631362021</t>
  </si>
  <si>
    <t>229*0,0054</t>
  </si>
  <si>
    <t>1,237*1,25 'Přepočtené koeficientem množství</t>
  </si>
  <si>
    <t>42</t>
  </si>
  <si>
    <t>633831115</t>
  </si>
  <si>
    <t>Povrchová úprava betonových podlah zdrsnění kartáčováním strojně s předchozím přehlazením</t>
  </si>
  <si>
    <t>1663814629</t>
  </si>
  <si>
    <t>https://podminky.urs.cz/item/CS_URS_2023_02/633831115</t>
  </si>
  <si>
    <t>229*1,02 'Přepočtené koeficientem množství</t>
  </si>
  <si>
    <t>43</t>
  </si>
  <si>
    <t>634911113</t>
  </si>
  <si>
    <t>Řezání dilatačních nebo smršťovacích spár v čerstvé betonové mazanině nebo potěru šířky do 5 mm, hloubky přes 20 do 50 mm</t>
  </si>
  <si>
    <t>1495058291</t>
  </si>
  <si>
    <t>https://podminky.urs.cz/item/CS_URS_2023_02/634911113</t>
  </si>
  <si>
    <t>4,4+4+2,1*6+3,15*6+4,6*3+4,3*3+2,5*2</t>
  </si>
  <si>
    <t>44</t>
  </si>
  <si>
    <t>637121111R</t>
  </si>
  <si>
    <t>Okapový chodník z kačírku tl 45 mm s udusáním - pod mřížemi</t>
  </si>
  <si>
    <t>1910802700</t>
  </si>
  <si>
    <t>mříže</t>
  </si>
  <si>
    <t>0,6*0,3*3</t>
  </si>
  <si>
    <t>Ostatní konstrukce a práce, bourání</t>
  </si>
  <si>
    <t>45</t>
  </si>
  <si>
    <t>919726121</t>
  </si>
  <si>
    <t>Geotextilie netkaná pro ochranu, separaci nebo filtraci měrná hmotnost do 200 g/m2</t>
  </si>
  <si>
    <t>1048501162</t>
  </si>
  <si>
    <t>https://podminky.urs.cz/item/CS_URS_2023_02/919726121</t>
  </si>
  <si>
    <t>229*1,05 'Přepočtené koeficientem množství</t>
  </si>
  <si>
    <t>46</t>
  </si>
  <si>
    <t>919791013</t>
  </si>
  <si>
    <t>Montáž ochrany stromů v komunikaci s vnitřní litinovou nebo ocelovou výplní (mříží) se zabetonováním ocelového rámu, plochy přes 1 m2</t>
  </si>
  <si>
    <t>-1448549507</t>
  </si>
  <si>
    <t>https://podminky.urs.cz/item/CS_URS_2023_02/919791013</t>
  </si>
  <si>
    <t>stromy</t>
  </si>
  <si>
    <t>47</t>
  </si>
  <si>
    <t>74910195R</t>
  </si>
  <si>
    <t>mříže ke stromům s rámem tvárná litina kruhové otvory 18mm/1500x1500/x500mm</t>
  </si>
  <si>
    <t>113017142</t>
  </si>
  <si>
    <t>48</t>
  </si>
  <si>
    <t>936104213</t>
  </si>
  <si>
    <t>Montáž odpadkového koše přichycením kotevními šrouby</t>
  </si>
  <si>
    <t>753319124</t>
  </si>
  <si>
    <t>https://podminky.urs.cz/item/CS_URS_2023_02/936104213</t>
  </si>
  <si>
    <t>koš</t>
  </si>
  <si>
    <t>49</t>
  </si>
  <si>
    <t>74910143R</t>
  </si>
  <si>
    <t>koš odpadkový betonový 400x400x800mm, dřevěné obložení, stříška, vyjímatelná část</t>
  </si>
  <si>
    <t>602172991</t>
  </si>
  <si>
    <t>50</t>
  </si>
  <si>
    <t>936124113R1</t>
  </si>
  <si>
    <t>Montáž lavičky stabilní kotvené šrouby na pevný podklad - podnoží, vč. svařování a vrtání otvorů</t>
  </si>
  <si>
    <t>1222322090</t>
  </si>
  <si>
    <t>lavička</t>
  </si>
  <si>
    <t>14*2</t>
  </si>
  <si>
    <t>51</t>
  </si>
  <si>
    <t>14550236</t>
  </si>
  <si>
    <t>profil ocelový svařovaný jakost S235 průřez čtvercový 40x40x3mm</t>
  </si>
  <si>
    <t>-1018936475</t>
  </si>
  <si>
    <t>(0,35*14)*0,00361</t>
  </si>
  <si>
    <t>0,018*1,1 'Přepočtené koeficientem množství</t>
  </si>
  <si>
    <t>52</t>
  </si>
  <si>
    <t>13611220</t>
  </si>
  <si>
    <t>plech ocelový hladký jakost S235JR tl 6mm tabule</t>
  </si>
  <si>
    <t>984819234</t>
  </si>
  <si>
    <t>(0,06*0,14*28)*0,003</t>
  </si>
  <si>
    <t>0,001*1,1 'Přepočtené koeficientem množství</t>
  </si>
  <si>
    <t>53</t>
  </si>
  <si>
    <t>936124113R2</t>
  </si>
  <si>
    <t>Montáž lavičky stabilní kotvené šrouby na pevný podklad - kce lavičky, vč. svařování, vrtání otvorů a spojovacího materiálu</t>
  </si>
  <si>
    <t>-185168384</t>
  </si>
  <si>
    <t>konstrukce lavičky</t>
  </si>
  <si>
    <t>7+7</t>
  </si>
  <si>
    <t>54</t>
  </si>
  <si>
    <t>-209494910</t>
  </si>
  <si>
    <t>(0,5*14)*0,00361</t>
  </si>
  <si>
    <t>(0,54*14)*0,00361</t>
  </si>
  <si>
    <t>55</t>
  </si>
  <si>
    <t>13611218</t>
  </si>
  <si>
    <t>plech ocelový hladký jakost S235JR tl 5mm tabule</t>
  </si>
  <si>
    <t>-267449825</t>
  </si>
  <si>
    <t>0,0328</t>
  </si>
  <si>
    <t>0,033*1,1 'Přepočtené koeficientem množství</t>
  </si>
  <si>
    <t>56</t>
  </si>
  <si>
    <t>13611228R</t>
  </si>
  <si>
    <t>plech ocelový hladký jakost S235JR tl 8mm tabule</t>
  </si>
  <si>
    <t>-833107717</t>
  </si>
  <si>
    <t>(0,14*1,12*14)*0,00879</t>
  </si>
  <si>
    <t>0,019*1,1 'Přepočtené koeficientem množství</t>
  </si>
  <si>
    <t>57</t>
  </si>
  <si>
    <t>936174311R</t>
  </si>
  <si>
    <t>Montáž stojanu na kola kotevními šrouby na pevný podklad, vč. svařování a vrtání otvorů</t>
  </si>
  <si>
    <t>82933767</t>
  </si>
  <si>
    <t>stojan na kola</t>
  </si>
  <si>
    <t>6*2</t>
  </si>
  <si>
    <t>58</t>
  </si>
  <si>
    <t>13611214</t>
  </si>
  <si>
    <t>plech ocelový hladký jakost S235JR tl 4mm tabule</t>
  </si>
  <si>
    <t>-2050191653</t>
  </si>
  <si>
    <t>(0,434*1,58*12)*0,01363</t>
  </si>
  <si>
    <t>(0,18*0,43*12)*0,00565</t>
  </si>
  <si>
    <t>(0,088*0,76*12)*0,00276</t>
  </si>
  <si>
    <t>0,119*1,1 'Přepočtené koeficientem množství</t>
  </si>
  <si>
    <t>59</t>
  </si>
  <si>
    <t>13011033</t>
  </si>
  <si>
    <t>tyč ocelová kruhová jakost S235JR (11 375) D 4mm</t>
  </si>
  <si>
    <t>-452722900</t>
  </si>
  <si>
    <t>(0,72*2+0,06*6)*12*0,0001</t>
  </si>
  <si>
    <t>0,002*1,1 'Přepočtené koeficientem množství</t>
  </si>
  <si>
    <t>60</t>
  </si>
  <si>
    <t>953961112</t>
  </si>
  <si>
    <t>Kotvy chemické s vyvrtáním otvoru do betonu, železobetonu nebo tvrdého kamene tmel, velikost M 10, hloubka 90 mm</t>
  </si>
  <si>
    <t>93243969</t>
  </si>
  <si>
    <t>https://podminky.urs.cz/item/CS_URS_2023_02/953961112</t>
  </si>
  <si>
    <t>(2*14)*2</t>
  </si>
  <si>
    <t>stojany</t>
  </si>
  <si>
    <t>(6*2)*4</t>
  </si>
  <si>
    <t>61</t>
  </si>
  <si>
    <t>953961113</t>
  </si>
  <si>
    <t>Kotvy chemické s vyvrtáním otvoru do betonu, železobetonu nebo tvrdého kamene tmel, velikost M 12, hloubka 110 mm</t>
  </si>
  <si>
    <t>21597193</t>
  </si>
  <si>
    <t>https://podminky.urs.cz/item/CS_URS_2023_02/953961113</t>
  </si>
  <si>
    <t>altán sloupky</t>
  </si>
  <si>
    <t>18*4</t>
  </si>
  <si>
    <t>62</t>
  </si>
  <si>
    <t>953965115</t>
  </si>
  <si>
    <t>Kotvy chemické s vyvrtáním otvoru kotevní šrouby pro chemické kotvy, velikost M 10, délka 130 mm</t>
  </si>
  <si>
    <t>-155393420</t>
  </si>
  <si>
    <t>https://podminky.urs.cz/item/CS_URS_2023_02/953965115</t>
  </si>
  <si>
    <t>63</t>
  </si>
  <si>
    <t>953965122</t>
  </si>
  <si>
    <t>Kotvy chemické s vyvrtáním otvoru kotevní šrouby pro chemické kotvy, velikost M 12, délka 220 mm</t>
  </si>
  <si>
    <t>-1870625294</t>
  </si>
  <si>
    <t>https://podminky.urs.cz/item/CS_URS_2023_02/953965122</t>
  </si>
  <si>
    <t>998</t>
  </si>
  <si>
    <t>Přesun hmot</t>
  </si>
  <si>
    <t>64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</si>
  <si>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</si>
  <si>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</si>
  <si>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496944863</t>
  </si>
  <si>
    <t>https://podminky.urs.cz/item/CS_URS_2023_02/998017001</t>
  </si>
  <si>
    <t>PSV</t>
  </si>
  <si>
    <t>Práce a dodávky PSV</t>
  </si>
  <si>
    <t>741</t>
  </si>
  <si>
    <t>Elektroinstalace - silnoproud</t>
  </si>
  <si>
    <t>65</t>
  </si>
  <si>
    <t>741120000R</t>
  </si>
  <si>
    <t xml:space="preserve">Přívod elektřiny k osvětlení odbočkou z VO v ocelové chráničce, vedení ke svítidlům v drážce kce přístřešku </t>
  </si>
  <si>
    <t>kpl</t>
  </si>
  <si>
    <t>-948064729</t>
  </si>
  <si>
    <t>elektroisntalce</t>
  </si>
  <si>
    <t>66</t>
  </si>
  <si>
    <t>741372154</t>
  </si>
  <si>
    <t>Montáž svítidel s integrovaným zdrojem LED se zapojením vodičů průmyslových přisazených stropních</t>
  </si>
  <si>
    <t>-798819753</t>
  </si>
  <si>
    <t>https://podminky.urs.cz/item/CS_URS_2023_02/741372154</t>
  </si>
  <si>
    <t>svítidla</t>
  </si>
  <si>
    <t>67</t>
  </si>
  <si>
    <t>34835001R</t>
  </si>
  <si>
    <t>svítidlo se zdrojem LED přisazené podlouhlé max 4000K, min IP44, mléčný difuzor, nerez nebo plast tělo (RAL 7035), max 1200x60x40mm</t>
  </si>
  <si>
    <t>231615559</t>
  </si>
  <si>
    <t>68</t>
  </si>
  <si>
    <t>998741201</t>
  </si>
  <si>
    <t>Přesun hmot pro silnoproud stanovený procentní sazbou (%) z ceny vodorovná dopravní vzdálenost do 50 m v objektech výšky do 6 m</t>
  </si>
  <si>
    <t>%</t>
  </si>
  <si>
    <t>-1713791666</t>
  </si>
  <si>
    <t>https://podminky.urs.cz/item/CS_URS_2023_02/998741201</t>
  </si>
  <si>
    <t>762</t>
  </si>
  <si>
    <t>Konstrukce tesařské</t>
  </si>
  <si>
    <t>69</t>
  </si>
  <si>
    <t>762085103R</t>
  </si>
  <si>
    <t>Montáž kotevních patek vč. svařování, vrtání otvorů a podmaltování</t>
  </si>
  <si>
    <t>1549809237</t>
  </si>
  <si>
    <t>70</t>
  </si>
  <si>
    <t>13010972</t>
  </si>
  <si>
    <t>ocel profilová jakost S235JR (11 375) průřez HEB 120</t>
  </si>
  <si>
    <t>1040732845</t>
  </si>
  <si>
    <t>0,21*12*0,0267</t>
  </si>
  <si>
    <t>1,11*6*0,0267</t>
  </si>
  <si>
    <t>0,245*1,1 'Přepočtené koeficientem množství</t>
  </si>
  <si>
    <t>71</t>
  </si>
  <si>
    <t>13611228</t>
  </si>
  <si>
    <t>plech ocelový hladký jakost S235JR tl 10mm tabule</t>
  </si>
  <si>
    <t>-605539333</t>
  </si>
  <si>
    <t>(0,2*0,2)*18*0,08</t>
  </si>
  <si>
    <t>(0,12*0,12)*18*0,08</t>
  </si>
  <si>
    <t>(0,13*0,38)*18*0,08</t>
  </si>
  <si>
    <t>0,15*1,1 'Přepočtené koeficientem množství</t>
  </si>
  <si>
    <t>72</t>
  </si>
  <si>
    <t>762332642</t>
  </si>
  <si>
    <t>Montáž vázaných konstrukcí krovů střech pultových, sedlových, valbových, stanových čtvercového nebo obdélníkového půdorysu z lepených hranolů s použitím ocelových spojek (spojky ve specifikaci) průřezové plochy přes 120 do 224 cm2</t>
  </si>
  <si>
    <t>-397302026</t>
  </si>
  <si>
    <t>https://podminky.urs.cz/item/CS_URS_2023_02/762332642</t>
  </si>
  <si>
    <t>altán krokve</t>
  </si>
  <si>
    <t>3,35*64</t>
  </si>
  <si>
    <t>73</t>
  </si>
  <si>
    <t>61223269</t>
  </si>
  <si>
    <t>hranol konstrukční KVH lepený průřezu 80x80-280mm pohledový</t>
  </si>
  <si>
    <t>-713013083</t>
  </si>
  <si>
    <t>(3,35*64)*(0,08*0,18)</t>
  </si>
  <si>
    <t>3,087*1,1 'Přepočtené koeficientem množství</t>
  </si>
  <si>
    <t>74</t>
  </si>
  <si>
    <t>762395000</t>
  </si>
  <si>
    <t>Spojovací prostředky krovů, bednění a laťování, nadstřešních konstrukcí svory, prkna, hřebíky, pásová ocel, vruty</t>
  </si>
  <si>
    <t>15900378</t>
  </si>
  <si>
    <t>https://podminky.urs.cz/item/CS_URS_2023_02/762395000</t>
  </si>
  <si>
    <t>75</t>
  </si>
  <si>
    <t>762723421</t>
  </si>
  <si>
    <t>Montáž prostorových vázaných konstrukcí z lepených hranolů s použitím ocelových spojek (spojky ve specifikaci) průřezové plochy přes 120 do 224 cm2</t>
  </si>
  <si>
    <t>-961307151</t>
  </si>
  <si>
    <t>https://podminky.urs.cz/item/CS_URS_2023_02/762723421</t>
  </si>
  <si>
    <t>2,65*12+1,75*6</t>
  </si>
  <si>
    <t>76</t>
  </si>
  <si>
    <t>61223272</t>
  </si>
  <si>
    <t>hranol konstrukční KVH lepený průřezu 140x140-240mm pohledový</t>
  </si>
  <si>
    <t>-2112021844</t>
  </si>
  <si>
    <t>(2,65*12+1,75*6)*(0,14*0,14)</t>
  </si>
  <si>
    <t>0,829*1,1 'Přepočtené koeficientem množství</t>
  </si>
  <si>
    <t>77</t>
  </si>
  <si>
    <t>762723431</t>
  </si>
  <si>
    <t>Montáž prostorových vázaných konstrukcí z lepených hranolů s použitím ocelových spojek (spojky ve specifikaci) průřezové plochy přes 224 do 288 cm2</t>
  </si>
  <si>
    <t>-112537519</t>
  </si>
  <si>
    <t>https://podminky.urs.cz/item/CS_URS_2023_02/762723431</t>
  </si>
  <si>
    <t>altán vaznice</t>
  </si>
  <si>
    <t>3,28*2+5,9*2+5,5*4+2,2*2</t>
  </si>
  <si>
    <t>78</t>
  </si>
  <si>
    <t>499085843</t>
  </si>
  <si>
    <t>(3,28*2+5,9*2+5,5*4+2,2*2)*(0,14*0,18)</t>
  </si>
  <si>
    <t>1,128*1,1 'Přepočtené koeficientem množství</t>
  </si>
  <si>
    <t>79</t>
  </si>
  <si>
    <t>762795000</t>
  </si>
  <si>
    <t>Spojovací prostředky prostorových vázaných konstrukcí hřebíky, svory, fixační prkna</t>
  </si>
  <si>
    <t>-2052108784</t>
  </si>
  <si>
    <t>https://podminky.urs.cz/item/CS_URS_2023_02/762795000</t>
  </si>
  <si>
    <t>1,957*1,1 'Přepočtené koeficientem množství</t>
  </si>
  <si>
    <t>80</t>
  </si>
  <si>
    <t>998762201</t>
  </si>
  <si>
    <t>Přesun hmot pro konstrukce tesařské stanovený procentní sazbou (%) z ceny vodorovná dopravní vzdálenost do 50 m v objektech výšky do 6 m</t>
  </si>
  <si>
    <t>-26692833</t>
  </si>
  <si>
    <t>https://podminky.urs.cz/item/CS_URS_2023_02/998762201</t>
  </si>
  <si>
    <t>764</t>
  </si>
  <si>
    <t>Konstrukce klempířské</t>
  </si>
  <si>
    <t>81</t>
  </si>
  <si>
    <t>764222403R</t>
  </si>
  <si>
    <t>Oplechování střešních prvků z hliníkového plechu štítu závětrnou lištou rš 242 mm</t>
  </si>
  <si>
    <t>34021956</t>
  </si>
  <si>
    <t>štítová strana</t>
  </si>
  <si>
    <t>3,3*2</t>
  </si>
  <si>
    <t>hřebenová strana</t>
  </si>
  <si>
    <t>21,5</t>
  </si>
  <si>
    <t>28,1*1,05 'Přepočtené koeficientem množství</t>
  </si>
  <si>
    <t>82</t>
  </si>
  <si>
    <t>764222432R</t>
  </si>
  <si>
    <t>Oplechování střešních prvků z hliníkového plechu okapu okapovým plechem střechy rovné rš 170 mm</t>
  </si>
  <si>
    <t>-2007805678</t>
  </si>
  <si>
    <t>okapní plech</t>
  </si>
  <si>
    <t>21,5*1,05 'Přepočtené koeficientem množství</t>
  </si>
  <si>
    <t>83</t>
  </si>
  <si>
    <t>764521413R</t>
  </si>
  <si>
    <t>Žlab podokapní z hliníkového plechu včetně háků a čel hranatý rš 270 mm</t>
  </si>
  <si>
    <t>1362740612</t>
  </si>
  <si>
    <t>žlab</t>
  </si>
  <si>
    <t>84</t>
  </si>
  <si>
    <t>764521463R</t>
  </si>
  <si>
    <t>Chrlič atipický pro podokapní žlaby z Al plechu rš 360 mm</t>
  </si>
  <si>
    <t>-1445133311</t>
  </si>
  <si>
    <t>chrlič</t>
  </si>
  <si>
    <t>85</t>
  </si>
  <si>
    <t>998764201</t>
  </si>
  <si>
    <t>Přesun hmot pro konstrukce klempířské stanovený procentní sazbou (%) z ceny vodorovná dopravní vzdálenost do 50 m v objektech výšky do 6 m</t>
  </si>
  <si>
    <t>477109413</t>
  </si>
  <si>
    <t>https://podminky.urs.cz/item/CS_URS_2023_02/998764201</t>
  </si>
  <si>
    <t>766</t>
  </si>
  <si>
    <t>Konstrukce truhlářské</t>
  </si>
  <si>
    <t>86</t>
  </si>
  <si>
    <t>766699211R</t>
  </si>
  <si>
    <t>Montáž sedadel laviček š do 100 mm, vč. spojovacího materiálu</t>
  </si>
  <si>
    <t>-426211266</t>
  </si>
  <si>
    <t>sedadla laviček</t>
  </si>
  <si>
    <t>150,8</t>
  </si>
  <si>
    <t>104,4</t>
  </si>
  <si>
    <t>87</t>
  </si>
  <si>
    <t>60556106</t>
  </si>
  <si>
    <t>řezivo bukové sušené tl 50mm</t>
  </si>
  <si>
    <t>-1864790795</t>
  </si>
  <si>
    <t>150,8*(0,05*0,05)</t>
  </si>
  <si>
    <t>104,4*(0,05*0,09)</t>
  </si>
  <si>
    <t>0,847*1,1 'Přepočtené koeficientem množství</t>
  </si>
  <si>
    <t>88</t>
  </si>
  <si>
    <t>998766201</t>
  </si>
  <si>
    <t>Přesun hmot pro konstrukce truhlářské stanovený procentní sazbou (%) z ceny vodorovná dopravní vzdálenost do 50 m v objektech výšky do 6 m</t>
  </si>
  <si>
    <t>1282799268</t>
  </si>
  <si>
    <t>https://podminky.urs.cz/item/CS_URS_2023_02/998766201</t>
  </si>
  <si>
    <t>767</t>
  </si>
  <si>
    <t>Konstrukce zámečnické</t>
  </si>
  <si>
    <t>89</t>
  </si>
  <si>
    <t>767995112</t>
  </si>
  <si>
    <t>Montáž ostatních atypických zámečnických konstrukcí hmotnosti přes 5 do 10 kg</t>
  </si>
  <si>
    <t>-1897354178</t>
  </si>
  <si>
    <t>https://podminky.urs.cz/item/CS_URS_2023_02/767995112</t>
  </si>
  <si>
    <t>obruby</t>
  </si>
  <si>
    <t>2*90*3,45</t>
  </si>
  <si>
    <t>0,2*60*2,2</t>
  </si>
  <si>
    <t>0,3*240*0,62</t>
  </si>
  <si>
    <t>692,04*1,1 'Přepočtené koeficientem množství</t>
  </si>
  <si>
    <t>90</t>
  </si>
  <si>
    <t>-1973549239</t>
  </si>
  <si>
    <t>2*90*0,00345</t>
  </si>
  <si>
    <t>0,2*60*0,0022</t>
  </si>
  <si>
    <t>0,647*1,1 'Přepočtené koeficientem množství</t>
  </si>
  <si>
    <t>91</t>
  </si>
  <si>
    <t>13010011</t>
  </si>
  <si>
    <t>tyč ocelová kruhová jakost S235JR (11 375) D 10mm</t>
  </si>
  <si>
    <t>-1378278781</t>
  </si>
  <si>
    <t>0,3*240*0,00062</t>
  </si>
  <si>
    <t>0,045*1,1 'Přepočtené koeficientem množství</t>
  </si>
  <si>
    <t>92</t>
  </si>
  <si>
    <t>767995113</t>
  </si>
  <si>
    <t>Montáž ostatních atypických zámečnických konstrukcí hmotnosti přes 10 do 20 kg</t>
  </si>
  <si>
    <t>-1561189340</t>
  </si>
  <si>
    <t>https://podminky.urs.cz/item/CS_URS_2023_02/767995113</t>
  </si>
  <si>
    <t>(0,04*0,3)*16*3*40</t>
  </si>
  <si>
    <t>(0,045+0,04)*0,6*2*3*40</t>
  </si>
  <si>
    <t>50,28*1,1 'Přepočtené koeficientem množství</t>
  </si>
  <si>
    <t>93</t>
  </si>
  <si>
    <t>139147374</t>
  </si>
  <si>
    <t>(0,04*0,3)*16*3*0,04</t>
  </si>
  <si>
    <t>(0,045+0,04)*0,6*2*3*0,04</t>
  </si>
  <si>
    <t>0,015</t>
  </si>
  <si>
    <t>94</t>
  </si>
  <si>
    <t>998767201</t>
  </si>
  <si>
    <t>Přesun hmot pro zámečnické konstrukce stanovený procentní sazbou (%) z ceny vodorovná dopravní vzdálenost do 50 m v objektech výšky do 6 m</t>
  </si>
  <si>
    <t>29573087</t>
  </si>
  <si>
    <t>https://podminky.urs.cz/item/CS_URS_2023_02/998767201</t>
  </si>
  <si>
    <t>783</t>
  </si>
  <si>
    <t>Dokončovací práce - nátěry</t>
  </si>
  <si>
    <t>95</t>
  </si>
  <si>
    <t>783268111</t>
  </si>
  <si>
    <t>Lazurovací nátěr tesařských konstrukcí dvojnásobný olejový</t>
  </si>
  <si>
    <t>-1041996505</t>
  </si>
  <si>
    <t>https://podminky.urs.cz/item/CS_URS_2023_02/783268111</t>
  </si>
  <si>
    <t>(3,35*64)*(0,08*2+0,18*2)</t>
  </si>
  <si>
    <t>(2,65*12+1,75*6)*(0,14*4)</t>
  </si>
  <si>
    <t>(3,28*2+5,9*2+5,5*4+2,2*2)*(0,14*2+0,18*2)</t>
  </si>
  <si>
    <t>150,8*(0,05*4)</t>
  </si>
  <si>
    <t>104,4*(0,05*2+0,09*2)</t>
  </si>
  <si>
    <t>223,214*1,05 'Přepočtené koeficientem množství</t>
  </si>
  <si>
    <t>787</t>
  </si>
  <si>
    <t>Dokončovací práce - zasklívání</t>
  </si>
  <si>
    <t>96</t>
  </si>
  <si>
    <t>787313216R</t>
  </si>
  <si>
    <t>Zasklívání střech sklem bezpečnostním tl 8,4 mm na EPDM pásky tl. 3 mm, spoje překryty přítlačným Al profilem s utěsněním trvale pružným tmelem</t>
  </si>
  <si>
    <t>2144781539</t>
  </si>
  <si>
    <t>altán střecha</t>
  </si>
  <si>
    <t>21,5*3,3</t>
  </si>
  <si>
    <t>70,95*1,05 'Přepočtené koeficientem množství</t>
  </si>
  <si>
    <t>97</t>
  </si>
  <si>
    <t>998787201</t>
  </si>
  <si>
    <t>Přesun hmot pro zasklívání stanovený procentní sazbou (%) z ceny vodorovná dopravní vzdálenost do 50 m v objektech výšky do 6 m</t>
  </si>
  <si>
    <t>-1913235846</t>
  </si>
  <si>
    <t>https://podminky.urs.cz/item/CS_URS_2023_02/998787201</t>
  </si>
  <si>
    <t>789</t>
  </si>
  <si>
    <t>Povrchové úpravy ocelových konstrukcí a technologických zařízení</t>
  </si>
  <si>
    <t>98</t>
  </si>
  <si>
    <t>789421512</t>
  </si>
  <si>
    <t>Žárové stříkání ocelových konstrukcí slitinou zinacor ZnAl, tloušťky 50 μm, třídy II</t>
  </si>
  <si>
    <t>2134996526</t>
  </si>
  <si>
    <t>https://podminky.urs.cz/item/CS_URS_2023_02/789421512</t>
  </si>
  <si>
    <t>(0,11*2+0,04*2)*180</t>
  </si>
  <si>
    <t>(0,07*2+0,04*2)*60</t>
  </si>
  <si>
    <t>(2*3,14*0,005)*0,3*240</t>
  </si>
  <si>
    <t>(0,14*2+1,12*2)*14</t>
  </si>
  <si>
    <t>(0,04*2+20,2*2)</t>
  </si>
  <si>
    <t>(0,05*2+0,04*2)*14</t>
  </si>
  <si>
    <t>(0,04*4)*24,5</t>
  </si>
  <si>
    <t>(0,06*2+0,14*2)*28</t>
  </si>
  <si>
    <t>sloupy</t>
  </si>
  <si>
    <t>0,69*9,18</t>
  </si>
  <si>
    <t>0,2*0,2*2*18</t>
  </si>
  <si>
    <t>0,12*0,12*2*18</t>
  </si>
  <si>
    <t>0,13*0,38*2*18</t>
  </si>
  <si>
    <t>(0,04*2+0,3*2)*16*3</t>
  </si>
  <si>
    <t>(0,045+0,04)*2*0,6*2*3</t>
  </si>
  <si>
    <t>206,183*1,05 'Přepočtené koeficientem množství</t>
  </si>
  <si>
    <t>VRN - Vedlejší výrobní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</si>
  <si>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</si>
  <si>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</si>
  <si>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</si>
  <si>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</si>
  <si>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</si>
  <si>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</si>
  <si>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</si>
  <si>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</si>
  <si>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</si>
  <si>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</si>
  <si>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</si>
  <si>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</si>
  <si>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1210253275</t>
  </si>
  <si>
    <t>https://podminky.urs.cz/item/CS_URS_2023_02/011002000</t>
  </si>
  <si>
    <t>011114000</t>
  </si>
  <si>
    <t>Inženýrsko-geologický průzkum</t>
  </si>
  <si>
    <t>1043069231</t>
  </si>
  <si>
    <t>https://podminky.urs.cz/item/CS_URS_2023_02/011114000</t>
  </si>
  <si>
    <t>011514000</t>
  </si>
  <si>
    <t>Stavebně-statický průzkum</t>
  </si>
  <si>
    <t>-905255648</t>
  </si>
  <si>
    <t>https://podminky.urs.cz/item/CS_URS_2023_02/011514000</t>
  </si>
  <si>
    <t>013254000</t>
  </si>
  <si>
    <t>Dokumentace skutečného provedení stavby</t>
  </si>
  <si>
    <t>333418702</t>
  </si>
  <si>
    <t>https://podminky.urs.cz/item/CS_URS_2023_02/013254000</t>
  </si>
  <si>
    <t>VRN2</t>
  </si>
  <si>
    <t>Příprava staveniště</t>
  </si>
  <si>
    <t>020001000</t>
  </si>
  <si>
    <t>1852611670</t>
  </si>
  <si>
    <t>https://podminky.urs.cz/item/CS_URS_2023_02/020001000</t>
  </si>
  <si>
    <t>VRN3</t>
  </si>
  <si>
    <t>Zařízení staveniště</t>
  </si>
  <si>
    <t>030001000</t>
  </si>
  <si>
    <t>měsíc</t>
  </si>
  <si>
    <t>-1538392414</t>
  </si>
  <si>
    <t>https://podminky.urs.cz/item/CS_URS_2023_02/030001000</t>
  </si>
  <si>
    <t>034002000</t>
  </si>
  <si>
    <t>Zabezpečení staveniště</t>
  </si>
  <si>
    <t>-714284991</t>
  </si>
  <si>
    <t>https://podminky.urs.cz/item/CS_URS_2023_02/034002000</t>
  </si>
  <si>
    <t>VRN4</t>
  </si>
  <si>
    <t>Inženýrská činnost</t>
  </si>
  <si>
    <t>040001000</t>
  </si>
  <si>
    <t>-70479433</t>
  </si>
  <si>
    <t>https://podminky.urs.cz/item/CS_URS_2023_02/040001000</t>
  </si>
  <si>
    <t>VRN5</t>
  </si>
  <si>
    <t>Finanční náklady</t>
  </si>
  <si>
    <t>052002000</t>
  </si>
  <si>
    <t xml:space="preserve">Finanční rezerva na nepředpokládané práce (zakryté kce) - každý uchazeč ocení částkou 50.000,-Kč </t>
  </si>
  <si>
    <t>1005678832</t>
  </si>
  <si>
    <t>https://podminky.urs.cz/item/CS_URS_2023_02/052002000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</si>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</sst>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21151113" TargetMode="External" /><Relationship Id="rId2" Type="http://schemas.openxmlformats.org/officeDocument/2006/relationships/hyperlink" Target="https://podminky.urs.cz/item/CS_URS_2023_02/122251102" TargetMode="External" /><Relationship Id="rId3" Type="http://schemas.openxmlformats.org/officeDocument/2006/relationships/hyperlink" Target="https://podminky.urs.cz/item/CS_URS_2023_02/131213702" TargetMode="External" /><Relationship Id="rId4" Type="http://schemas.openxmlformats.org/officeDocument/2006/relationships/hyperlink" Target="https://podminky.urs.cz/item/CS_URS_2023_02/139001101" TargetMode="External" /><Relationship Id="rId5" Type="http://schemas.openxmlformats.org/officeDocument/2006/relationships/hyperlink" Target="https://podminky.urs.cz/item/CS_URS_2023_02/162251101" TargetMode="External" /><Relationship Id="rId6" Type="http://schemas.openxmlformats.org/officeDocument/2006/relationships/hyperlink" Target="https://podminky.urs.cz/item/CS_URS_2023_02/162751117" TargetMode="External" /><Relationship Id="rId7" Type="http://schemas.openxmlformats.org/officeDocument/2006/relationships/hyperlink" Target="https://podminky.urs.cz/item/CS_URS_2023_02/162751119" TargetMode="External" /><Relationship Id="rId8" Type="http://schemas.openxmlformats.org/officeDocument/2006/relationships/hyperlink" Target="https://podminky.urs.cz/item/CS_URS_2023_02/167151101" TargetMode="External" /><Relationship Id="rId9" Type="http://schemas.openxmlformats.org/officeDocument/2006/relationships/hyperlink" Target="https://podminky.urs.cz/item/CS_URS_2023_02/171152501" TargetMode="External" /><Relationship Id="rId10" Type="http://schemas.openxmlformats.org/officeDocument/2006/relationships/hyperlink" Target="https://podminky.urs.cz/item/CS_URS_2023_02/171201231" TargetMode="External" /><Relationship Id="rId11" Type="http://schemas.openxmlformats.org/officeDocument/2006/relationships/hyperlink" Target="https://podminky.urs.cz/item/CS_URS_2023_02/171251201" TargetMode="External" /><Relationship Id="rId12" Type="http://schemas.openxmlformats.org/officeDocument/2006/relationships/hyperlink" Target="https://podminky.urs.cz/item/CS_URS_2023_02/180405114" TargetMode="External" /><Relationship Id="rId13" Type="http://schemas.openxmlformats.org/officeDocument/2006/relationships/hyperlink" Target="https://podminky.urs.cz/item/CS_URS_2023_02/181351103" TargetMode="External" /><Relationship Id="rId14" Type="http://schemas.openxmlformats.org/officeDocument/2006/relationships/hyperlink" Target="https://podminky.urs.cz/item/CS_URS_2023_02/181451311" TargetMode="External" /><Relationship Id="rId15" Type="http://schemas.openxmlformats.org/officeDocument/2006/relationships/hyperlink" Target="https://podminky.urs.cz/item/CS_URS_2023_02/183151115" TargetMode="External" /><Relationship Id="rId16" Type="http://schemas.openxmlformats.org/officeDocument/2006/relationships/hyperlink" Target="https://podminky.urs.cz/item/CS_URS_2023_02/184201112" TargetMode="External" /><Relationship Id="rId17" Type="http://schemas.openxmlformats.org/officeDocument/2006/relationships/hyperlink" Target="https://podminky.urs.cz/item/CS_URS_2023_02/184215132" TargetMode="External" /><Relationship Id="rId18" Type="http://schemas.openxmlformats.org/officeDocument/2006/relationships/hyperlink" Target="https://podminky.urs.cz/item/CS_URS_2023_02/184911421" TargetMode="External" /><Relationship Id="rId19" Type="http://schemas.openxmlformats.org/officeDocument/2006/relationships/hyperlink" Target="https://podminky.urs.cz/item/CS_URS_2023_02/212752131" TargetMode="External" /><Relationship Id="rId20" Type="http://schemas.openxmlformats.org/officeDocument/2006/relationships/hyperlink" Target="https://podminky.urs.cz/item/CS_URS_2023_02/273313611" TargetMode="External" /><Relationship Id="rId21" Type="http://schemas.openxmlformats.org/officeDocument/2006/relationships/hyperlink" Target="https://podminky.urs.cz/item/CS_URS_2023_02/273351121" TargetMode="External" /><Relationship Id="rId22" Type="http://schemas.openxmlformats.org/officeDocument/2006/relationships/hyperlink" Target="https://podminky.urs.cz/item/CS_URS_2023_02/273351122" TargetMode="External" /><Relationship Id="rId23" Type="http://schemas.openxmlformats.org/officeDocument/2006/relationships/hyperlink" Target="https://podminky.urs.cz/item/CS_URS_2023_02/275313611" TargetMode="External" /><Relationship Id="rId24" Type="http://schemas.openxmlformats.org/officeDocument/2006/relationships/hyperlink" Target="https://podminky.urs.cz/item/CS_URS_2023_02/275351121" TargetMode="External" /><Relationship Id="rId25" Type="http://schemas.openxmlformats.org/officeDocument/2006/relationships/hyperlink" Target="https://podminky.urs.cz/item/CS_URS_2023_02/275351122" TargetMode="External" /><Relationship Id="rId26" Type="http://schemas.openxmlformats.org/officeDocument/2006/relationships/hyperlink" Target="https://podminky.urs.cz/item/CS_URS_2023_02/452386111" TargetMode="External" /><Relationship Id="rId27" Type="http://schemas.openxmlformats.org/officeDocument/2006/relationships/hyperlink" Target="https://podminky.urs.cz/item/CS_URS_2023_02/452387111" TargetMode="External" /><Relationship Id="rId28" Type="http://schemas.openxmlformats.org/officeDocument/2006/relationships/hyperlink" Target="https://podminky.urs.cz/item/CS_URS_2023_02/564851011" TargetMode="External" /><Relationship Id="rId29" Type="http://schemas.openxmlformats.org/officeDocument/2006/relationships/hyperlink" Target="https://podminky.urs.cz/item/CS_URS_2023_02/564871111" TargetMode="External" /><Relationship Id="rId30" Type="http://schemas.openxmlformats.org/officeDocument/2006/relationships/hyperlink" Target="https://podminky.urs.cz/item/CS_URS_2023_02/631311225" TargetMode="External" /><Relationship Id="rId31" Type="http://schemas.openxmlformats.org/officeDocument/2006/relationships/hyperlink" Target="https://podminky.urs.cz/item/CS_URS_2023_02/631362021" TargetMode="External" /><Relationship Id="rId32" Type="http://schemas.openxmlformats.org/officeDocument/2006/relationships/hyperlink" Target="https://podminky.urs.cz/item/CS_URS_2023_02/633831115" TargetMode="External" /><Relationship Id="rId33" Type="http://schemas.openxmlformats.org/officeDocument/2006/relationships/hyperlink" Target="https://podminky.urs.cz/item/CS_URS_2023_02/634911113" TargetMode="External" /><Relationship Id="rId34" Type="http://schemas.openxmlformats.org/officeDocument/2006/relationships/hyperlink" Target="https://podminky.urs.cz/item/CS_URS_2023_02/919726121" TargetMode="External" /><Relationship Id="rId35" Type="http://schemas.openxmlformats.org/officeDocument/2006/relationships/hyperlink" Target="https://podminky.urs.cz/item/CS_URS_2023_02/919791013" TargetMode="External" /><Relationship Id="rId36" Type="http://schemas.openxmlformats.org/officeDocument/2006/relationships/hyperlink" Target="https://podminky.urs.cz/item/CS_URS_2023_02/936104213" TargetMode="External" /><Relationship Id="rId37" Type="http://schemas.openxmlformats.org/officeDocument/2006/relationships/hyperlink" Target="https://podminky.urs.cz/item/CS_URS_2023_02/953961112" TargetMode="External" /><Relationship Id="rId38" Type="http://schemas.openxmlformats.org/officeDocument/2006/relationships/hyperlink" Target="https://podminky.urs.cz/item/CS_URS_2023_02/953961113" TargetMode="External" /><Relationship Id="rId39" Type="http://schemas.openxmlformats.org/officeDocument/2006/relationships/hyperlink" Target="https://podminky.urs.cz/item/CS_URS_2023_02/953965115" TargetMode="External" /><Relationship Id="rId40" Type="http://schemas.openxmlformats.org/officeDocument/2006/relationships/hyperlink" Target="https://podminky.urs.cz/item/CS_URS_2023_02/953965122" TargetMode="External" /><Relationship Id="rId41" Type="http://schemas.openxmlformats.org/officeDocument/2006/relationships/hyperlink" Target="https://podminky.urs.cz/item/CS_URS_2023_02/998017001" TargetMode="External" /><Relationship Id="rId42" Type="http://schemas.openxmlformats.org/officeDocument/2006/relationships/hyperlink" Target="https://podminky.urs.cz/item/CS_URS_2023_02/741372154" TargetMode="External" /><Relationship Id="rId43" Type="http://schemas.openxmlformats.org/officeDocument/2006/relationships/hyperlink" Target="https://podminky.urs.cz/item/CS_URS_2023_02/998741201" TargetMode="External" /><Relationship Id="rId44" Type="http://schemas.openxmlformats.org/officeDocument/2006/relationships/hyperlink" Target="https://podminky.urs.cz/item/CS_URS_2023_02/762332642" TargetMode="External" /><Relationship Id="rId45" Type="http://schemas.openxmlformats.org/officeDocument/2006/relationships/hyperlink" Target="https://podminky.urs.cz/item/CS_URS_2023_02/762395000" TargetMode="External" /><Relationship Id="rId46" Type="http://schemas.openxmlformats.org/officeDocument/2006/relationships/hyperlink" Target="https://podminky.urs.cz/item/CS_URS_2023_02/762723421" TargetMode="External" /><Relationship Id="rId47" Type="http://schemas.openxmlformats.org/officeDocument/2006/relationships/hyperlink" Target="https://podminky.urs.cz/item/CS_URS_2023_02/762723431" TargetMode="External" /><Relationship Id="rId48" Type="http://schemas.openxmlformats.org/officeDocument/2006/relationships/hyperlink" Target="https://podminky.urs.cz/item/CS_URS_2023_02/762795000" TargetMode="External" /><Relationship Id="rId49" Type="http://schemas.openxmlformats.org/officeDocument/2006/relationships/hyperlink" Target="https://podminky.urs.cz/item/CS_URS_2023_02/998762201" TargetMode="External" /><Relationship Id="rId50" Type="http://schemas.openxmlformats.org/officeDocument/2006/relationships/hyperlink" Target="https://podminky.urs.cz/item/CS_URS_2023_02/998764201" TargetMode="External" /><Relationship Id="rId51" Type="http://schemas.openxmlformats.org/officeDocument/2006/relationships/hyperlink" Target="https://podminky.urs.cz/item/CS_URS_2023_02/998766201" TargetMode="External" /><Relationship Id="rId52" Type="http://schemas.openxmlformats.org/officeDocument/2006/relationships/hyperlink" Target="https://podminky.urs.cz/item/CS_URS_2023_02/767995112" TargetMode="External" /><Relationship Id="rId53" Type="http://schemas.openxmlformats.org/officeDocument/2006/relationships/hyperlink" Target="https://podminky.urs.cz/item/CS_URS_2023_02/767995113" TargetMode="External" /><Relationship Id="rId54" Type="http://schemas.openxmlformats.org/officeDocument/2006/relationships/hyperlink" Target="https://podminky.urs.cz/item/CS_URS_2023_02/998767201" TargetMode="External" /><Relationship Id="rId55" Type="http://schemas.openxmlformats.org/officeDocument/2006/relationships/hyperlink" Target="https://podminky.urs.cz/item/CS_URS_2023_02/783268111" TargetMode="External" /><Relationship Id="rId56" Type="http://schemas.openxmlformats.org/officeDocument/2006/relationships/hyperlink" Target="https://podminky.urs.cz/item/CS_URS_2023_02/998787201" TargetMode="External" /><Relationship Id="rId57" Type="http://schemas.openxmlformats.org/officeDocument/2006/relationships/hyperlink" Target="https://podminky.urs.cz/item/CS_URS_2023_02/789421512" TargetMode="External" /><Relationship Id="rId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1002000" TargetMode="External" /><Relationship Id="rId2" Type="http://schemas.openxmlformats.org/officeDocument/2006/relationships/hyperlink" Target="https://podminky.urs.cz/item/CS_URS_2023_02/011114000" TargetMode="External" /><Relationship Id="rId3" Type="http://schemas.openxmlformats.org/officeDocument/2006/relationships/hyperlink" Target="https://podminky.urs.cz/item/CS_URS_2023_02/011514000" TargetMode="External" /><Relationship Id="rId4" Type="http://schemas.openxmlformats.org/officeDocument/2006/relationships/hyperlink" Target="https://podminky.urs.cz/item/CS_URS_2023_02/013254000" TargetMode="External" /><Relationship Id="rId5" Type="http://schemas.openxmlformats.org/officeDocument/2006/relationships/hyperlink" Target="https://podminky.urs.cz/item/CS_URS_2023_02/020001000" TargetMode="External" /><Relationship Id="rId6" Type="http://schemas.openxmlformats.org/officeDocument/2006/relationships/hyperlink" Target="https://podminky.urs.cz/item/CS_URS_2023_02/030001000" TargetMode="External" /><Relationship Id="rId7" Type="http://schemas.openxmlformats.org/officeDocument/2006/relationships/hyperlink" Target="https://podminky.urs.cz/item/CS_URS_2023_02/034002000" TargetMode="External" /><Relationship Id="rId8" Type="http://schemas.openxmlformats.org/officeDocument/2006/relationships/hyperlink" Target="https://podminky.urs.cz/item/CS_URS_2023_02/040001000" TargetMode="External" /><Relationship Id="rId9" Type="http://schemas.openxmlformats.org/officeDocument/2006/relationships/hyperlink" Target="https://podminky.urs.cz/item/CS_URS_2023_02/052002000" TargetMode="External" /><Relationship Id="rId1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0255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Přístřešek a zpevněné plochy na p.č. 31/1 a 826 v k.ú. Rychnov u Jablonce nad Nisou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p.č. 31/1 a 826 v k.ú. Rychnov u Jablonce n. N.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2. 5. 2024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Rychnov u Jablonce nad Nisou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STUDIONOTES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Michael Štěpán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Přístřešek a zpevněn...'!J30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'01 - Přístřešek a zpevněn...'!P97</f>
        <v>0</v>
      </c>
      <c r="AV55" s="122">
        <f>'01 - Přístřešek a zpevněn...'!J33</f>
        <v>0</v>
      </c>
      <c r="AW55" s="122">
        <f>'01 - Přístřešek a zpevněn...'!J34</f>
        <v>0</v>
      </c>
      <c r="AX55" s="122">
        <f>'01 - Přístřešek a zpevněn...'!J35</f>
        <v>0</v>
      </c>
      <c r="AY55" s="122">
        <f>'01 - Přístřešek a zpevněn...'!J36</f>
        <v>0</v>
      </c>
      <c r="AZ55" s="122">
        <f>'01 - Přístřešek a zpevněn...'!F33</f>
        <v>0</v>
      </c>
      <c r="BA55" s="122">
        <f>'01 - Přístřešek a zpevněn...'!F34</f>
        <v>0</v>
      </c>
      <c r="BB55" s="122">
        <f>'01 - Přístřešek a zpevněn...'!F35</f>
        <v>0</v>
      </c>
      <c r="BC55" s="122">
        <f>'01 - Přístřešek a zpevněn...'!F36</f>
        <v>0</v>
      </c>
      <c r="BD55" s="124">
        <f>'01 - Přístřešek a zpevněn...'!F37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výrobní ná...'!J30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6">
        <v>0</v>
      </c>
      <c r="AT56" s="127">
        <f>ROUND(SUM(AV56:AW56),2)</f>
        <v>0</v>
      </c>
      <c r="AU56" s="128">
        <f>'VRN - Vedlejší výrobní ná...'!P85</f>
        <v>0</v>
      </c>
      <c r="AV56" s="127">
        <f>'VRN - Vedlejší výrobní ná...'!J33</f>
        <v>0</v>
      </c>
      <c r="AW56" s="127">
        <f>'VRN - Vedlejší výrobní ná...'!J34</f>
        <v>0</v>
      </c>
      <c r="AX56" s="127">
        <f>'VRN - Vedlejší výrobní ná...'!J35</f>
        <v>0</v>
      </c>
      <c r="AY56" s="127">
        <f>'VRN - Vedlejší výrobní ná...'!J36</f>
        <v>0</v>
      </c>
      <c r="AZ56" s="127">
        <f>'VRN - Vedlejší výrobní ná...'!F33</f>
        <v>0</v>
      </c>
      <c r="BA56" s="127">
        <f>'VRN - Vedlejší výrobní ná...'!F34</f>
        <v>0</v>
      </c>
      <c r="BB56" s="127">
        <f>'VRN - Vedlejší výrobní ná...'!F35</f>
        <v>0</v>
      </c>
      <c r="BC56" s="127">
        <f>'VRN - Vedlejší výrobní ná...'!F36</f>
        <v>0</v>
      </c>
      <c r="BD56" s="129">
        <f>'VRN - Vedlejší výrobní ná...'!F37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H0FP4yjhKTeDSrXzI2TPhdRLMhzN81SzVh9Rrrjt3nVrwdgnTt/Q6iESOE/WpLBo9aTv/vamlAN5sOmanobszA==" hashValue="XR6uTS2apneQm/Cn3swV2iJF5OjZV4vz6TTUJg6I1tEx5a8yiNZ4dk6b4K69/HZ2pnF3H7ughdyIPWuPsq4OI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Přístřešek a zpevněn...'!C2" display="/"/>
    <hyperlink ref="A56" location="'VRN - Vedlejší výrob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Přístřešek a zpevněné plochy na p.č. 31/1 a 826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2. 5. 2024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ROUND((SUM(BE97:BE685)),  2)</f>
        <v>0</v>
      </c>
      <c r="G33" s="40"/>
      <c r="H33" s="40"/>
      <c r="I33" s="150">
        <v>0.20999999999999999</v>
      </c>
      <c r="J33" s="149">
        <f>ROUND(((SUM(BE97:BE685))*I33),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ROUND((SUM(BF97:BF685)),  2)</f>
        <v>0</v>
      </c>
      <c r="G34" s="40"/>
      <c r="H34" s="40"/>
      <c r="I34" s="150">
        <v>0.12</v>
      </c>
      <c r="J34" s="149">
        <f>ROUND(((SUM(BF97:BF685))*I34),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ROUND((SUM(BG97:BG685)),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ROUND((SUM(BH97:BH685)),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ROUND((SUM(BI97:BI685)),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Přístřešek a zpevněné plochy na p.č. 31/1 a 826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Přístřešek a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p.č. 31/1 a 826 v k.ú. Rychnov u Jablonce n. N.</v>
      </c>
      <c r="G52" s="42"/>
      <c r="H52" s="42"/>
      <c r="I52" s="34" t="s">
        <v>23</v>
      </c>
      <c r="J52" s="74" t="str">
        <f>IF(J12="","",J12)</f>
        <v>2. 5. 2024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J264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J307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J313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J324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102</v>
      </c>
      <c r="E66" s="176"/>
      <c r="F66" s="176"/>
      <c r="G66" s="176"/>
      <c r="H66" s="176"/>
      <c r="I66" s="176"/>
      <c r="J66" s="177">
        <f>J357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103</v>
      </c>
      <c r="E67" s="176"/>
      <c r="F67" s="176"/>
      <c r="G67" s="176"/>
      <c r="H67" s="176"/>
      <c r="I67" s="176"/>
      <c r="J67" s="177">
        <f>J385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J483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105</v>
      </c>
      <c r="E69" s="170"/>
      <c r="F69" s="170"/>
      <c r="G69" s="170"/>
      <c r="H69" s="170"/>
      <c r="I69" s="170"/>
      <c r="J69" s="171">
        <f>J486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106</v>
      </c>
      <c r="E70" s="176"/>
      <c r="F70" s="176"/>
      <c r="G70" s="176"/>
      <c r="H70" s="176"/>
      <c r="I70" s="176"/>
      <c r="J70" s="177">
        <f>J487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107</v>
      </c>
      <c r="E71" s="176"/>
      <c r="F71" s="176"/>
      <c r="G71" s="176"/>
      <c r="H71" s="176"/>
      <c r="I71" s="176"/>
      <c r="J71" s="177">
        <f>J503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108</v>
      </c>
      <c r="E72" s="176"/>
      <c r="F72" s="176"/>
      <c r="G72" s="176"/>
      <c r="H72" s="176"/>
      <c r="I72" s="176"/>
      <c r="J72" s="177">
        <f>J567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109</v>
      </c>
      <c r="E73" s="176"/>
      <c r="F73" s="176"/>
      <c r="G73" s="176"/>
      <c r="H73" s="176"/>
      <c r="I73" s="176"/>
      <c r="J73" s="177">
        <f>J591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110</v>
      </c>
      <c r="E74" s="176"/>
      <c r="F74" s="176"/>
      <c r="G74" s="176"/>
      <c r="H74" s="176"/>
      <c r="I74" s="176"/>
      <c r="J74" s="177">
        <f>J605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111</v>
      </c>
      <c r="E75" s="176"/>
      <c r="F75" s="176"/>
      <c r="G75" s="176"/>
      <c r="H75" s="176"/>
      <c r="I75" s="176"/>
      <c r="J75" s="177">
        <f>J641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112</v>
      </c>
      <c r="E76" s="176"/>
      <c r="F76" s="176"/>
      <c r="G76" s="176"/>
      <c r="H76" s="176"/>
      <c r="I76" s="176"/>
      <c r="J76" s="177">
        <f>J655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113</v>
      </c>
      <c r="E77" s="176"/>
      <c r="F77" s="176"/>
      <c r="G77" s="176"/>
      <c r="H77" s="176"/>
      <c r="I77" s="176"/>
      <c r="J77" s="177">
        <f>J663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114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62" t="str">
        <f>E7</f>
        <v>Přístřešek a zpevněné plochy na p.č. 31/1 a 826 v k.ú. Rychnov u Jablonce nad Nisou</v>
      </c>
      <c r="F87" s="34"/>
      <c r="G87" s="34"/>
      <c r="H87" s="34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90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01 - Přístřešek a zpevněné plochy</v>
      </c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>p.č. 31/1 a 826 v k.ú. Rychnov u Jablonce n. N.</v>
      </c>
      <c r="G91" s="42"/>
      <c r="H91" s="42"/>
      <c r="I91" s="34" t="s">
        <v>23</v>
      </c>
      <c r="J91" s="74" t="str">
        <f>IF(J12="","",J12)</f>
        <v>2. 5. 2024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E15</f>
        <v>Město Rychnov u Jablonce nad Nisou</v>
      </c>
      <c r="G93" s="42"/>
      <c r="H93" s="42"/>
      <c r="I93" s="34" t="s">
        <v>32</v>
      </c>
      <c r="J93" s="38" t="str">
        <f>E21</f>
        <v>STUDIONOTES s.r.o.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IF(E18="","",E18)</f>
        <v>Vyplň údaj</v>
      </c>
      <c r="G94" s="42"/>
      <c r="H94" s="42"/>
      <c r="I94" s="34" t="s">
        <v>36</v>
      </c>
      <c r="J94" s="38" t="str">
        <f>E24</f>
        <v>Michael Štěpán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9"/>
      <c r="B96" s="180"/>
      <c r="C96" s="181" t="s">
        <v>115</v>
      </c>
      <c r="D96" s="182" t="s">
        <v>60</v>
      </c>
      <c r="E96" s="182" t="s">
        <v>56</v>
      </c>
      <c r="F96" s="182" t="s">
        <v>57</v>
      </c>
      <c r="G96" s="182" t="s">
        <v>116</v>
      </c>
      <c r="H96" s="182" t="s">
        <v>117</v>
      </c>
      <c r="I96" s="182" t="s">
        <v>118</v>
      </c>
      <c r="J96" s="182" t="s">
        <v>94</v>
      </c>
      <c r="K96" s="183" t="s">
        <v>119</v>
      </c>
      <c r="L96" s="184"/>
      <c r="M96" s="94" t="s">
        <v>19</v>
      </c>
      <c r="N96" s="95" t="s">
        <v>45</v>
      </c>
      <c r="O96" s="95" t="s">
        <v>120</v>
      </c>
      <c r="P96" s="95" t="s">
        <v>121</v>
      </c>
      <c r="Q96" s="95" t="s">
        <v>122</v>
      </c>
      <c r="R96" s="95" t="s">
        <v>123</v>
      </c>
      <c r="S96" s="95" t="s">
        <v>124</v>
      </c>
      <c r="T96" s="96" t="s">
        <v>125</v>
      </c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="2" customFormat="1" ht="22.8" customHeight="1">
      <c r="A97" s="40"/>
      <c r="B97" s="41"/>
      <c r="C97" s="101" t="s">
        <v>126</v>
      </c>
      <c r="D97" s="42"/>
      <c r="E97" s="42"/>
      <c r="F97" s="42"/>
      <c r="G97" s="42"/>
      <c r="H97" s="42"/>
      <c r="I97" s="42"/>
      <c r="J97" s="185">
        <f>BK97</f>
        <v>0</v>
      </c>
      <c r="K97" s="42"/>
      <c r="L97" s="46"/>
      <c r="M97" s="97"/>
      <c r="N97" s="186"/>
      <c r="O97" s="98"/>
      <c r="P97" s="187">
        <f>P98+P486</f>
        <v>0</v>
      </c>
      <c r="Q97" s="98"/>
      <c r="R97" s="187">
        <f>R98+R486</f>
        <v>112.14233556999997</v>
      </c>
      <c r="S97" s="98"/>
      <c r="T97" s="188">
        <f>T98+T486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74</v>
      </c>
      <c r="AU97" s="19" t="s">
        <v>95</v>
      </c>
      <c r="BK97" s="189">
        <f>BK98+BK486</f>
        <v>0</v>
      </c>
    </row>
    <row r="98" s="12" customFormat="1" ht="25.92" customHeight="1">
      <c r="A98" s="12"/>
      <c r="B98" s="190"/>
      <c r="C98" s="191"/>
      <c r="D98" s="192" t="s">
        <v>74</v>
      </c>
      <c r="E98" s="193" t="s">
        <v>127</v>
      </c>
      <c r="F98" s="193" t="s">
        <v>128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P99+P264+P307+P313+P324+P357+P385+P483</f>
        <v>0</v>
      </c>
      <c r="Q98" s="198"/>
      <c r="R98" s="199">
        <f>R99+R264+R307+R313+R324+R357+R385+R483</f>
        <v>105.55357701999998</v>
      </c>
      <c r="S98" s="198"/>
      <c r="T98" s="200">
        <f>T99+T264+T307+T313+T324+T357+T385+T483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74</v>
      </c>
      <c r="AU98" s="202" t="s">
        <v>75</v>
      </c>
      <c r="AY98" s="201" t="s">
        <v>129</v>
      </c>
      <c r="BK98" s="203">
        <f>BK99+BK264+BK307+BK313+BK324+BK357+BK385+BK483</f>
        <v>0</v>
      </c>
    </row>
    <row r="99" s="12" customFormat="1" ht="22.8" customHeight="1">
      <c r="A99" s="12"/>
      <c r="B99" s="190"/>
      <c r="C99" s="191"/>
      <c r="D99" s="192" t="s">
        <v>74</v>
      </c>
      <c r="E99" s="204" t="s">
        <v>83</v>
      </c>
      <c r="F99" s="204" t="s">
        <v>130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SUM(P100:P263)</f>
        <v>0</v>
      </c>
      <c r="Q99" s="198"/>
      <c r="R99" s="199">
        <f>SUM(R100:R263)</f>
        <v>0.36559700000000001</v>
      </c>
      <c r="S99" s="198"/>
      <c r="T99" s="200">
        <f>SUM(T100:T263)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83</v>
      </c>
      <c r="AT99" s="202" t="s">
        <v>74</v>
      </c>
      <c r="AU99" s="202" t="s">
        <v>83</v>
      </c>
      <c r="AY99" s="201" t="s">
        <v>129</v>
      </c>
      <c r="BK99" s="203">
        <f>SUM(BK100:BK263)</f>
        <v>0</v>
      </c>
    </row>
    <row r="100" s="2" customFormat="1" ht="16.5" customHeight="1">
      <c r="A100" s="40"/>
      <c r="B100" s="41"/>
      <c r="C100" s="206" t="s">
        <v>83</v>
      </c>
      <c r="D100" s="206" t="s">
        <v>131</v>
      </c>
      <c r="E100" s="207" t="s">
        <v>132</v>
      </c>
      <c r="F100" s="208" t="s">
        <v>133</v>
      </c>
      <c r="G100" s="209" t="s">
        <v>134</v>
      </c>
      <c r="H100" s="210">
        <v>343.35000000000002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85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136</v>
      </c>
      <c r="BM100" s="217" t="s">
        <v>137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139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85</v>
      </c>
    </row>
    <row r="102" s="13" customFormat="1">
      <c r="A102" s="13"/>
      <c r="B102" s="224"/>
      <c r="C102" s="225"/>
      <c r="D102" s="226" t="s">
        <v>140</v>
      </c>
      <c r="E102" s="227" t="s">
        <v>19</v>
      </c>
      <c r="F102" s="228" t="s">
        <v>141</v>
      </c>
      <c r="G102" s="225"/>
      <c r="H102" s="227" t="s">
        <v>19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140</v>
      </c>
      <c r="AU102" s="234" t="s">
        <v>85</v>
      </c>
      <c r="AV102" s="13" t="s">
        <v>83</v>
      </c>
      <c r="AW102" s="13" t="s">
        <v>35</v>
      </c>
      <c r="AX102" s="13" t="s">
        <v>75</v>
      </c>
      <c r="AY102" s="234" t="s">
        <v>129</v>
      </c>
    </row>
    <row r="103" s="14" customFormat="1">
      <c r="A103" s="14"/>
      <c r="B103" s="235"/>
      <c r="C103" s="236"/>
      <c r="D103" s="226" t="s">
        <v>140</v>
      </c>
      <c r="E103" s="237" t="s">
        <v>19</v>
      </c>
      <c r="F103" s="238" t="s">
        <v>142</v>
      </c>
      <c r="G103" s="236"/>
      <c r="H103" s="239">
        <v>229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140</v>
      </c>
      <c r="AU103" s="245" t="s">
        <v>85</v>
      </c>
      <c r="AV103" s="14" t="s">
        <v>85</v>
      </c>
      <c r="AW103" s="14" t="s">
        <v>35</v>
      </c>
      <c r="AX103" s="14" t="s">
        <v>75</v>
      </c>
      <c r="AY103" s="245" t="s">
        <v>129</v>
      </c>
    </row>
    <row r="104" s="13" customFormat="1">
      <c r="A104" s="13"/>
      <c r="B104" s="224"/>
      <c r="C104" s="225"/>
      <c r="D104" s="226" t="s">
        <v>140</v>
      </c>
      <c r="E104" s="227" t="s">
        <v>19</v>
      </c>
      <c r="F104" s="228" t="s">
        <v>143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140</v>
      </c>
      <c r="AU104" s="234" t="s">
        <v>85</v>
      </c>
      <c r="AV104" s="13" t="s">
        <v>83</v>
      </c>
      <c r="AW104" s="13" t="s">
        <v>35</v>
      </c>
      <c r="AX104" s="13" t="s">
        <v>75</v>
      </c>
      <c r="AY104" s="234" t="s">
        <v>129</v>
      </c>
    </row>
    <row r="105" s="14" customFormat="1">
      <c r="A105" s="14"/>
      <c r="B105" s="235"/>
      <c r="C105" s="236"/>
      <c r="D105" s="226" t="s">
        <v>140</v>
      </c>
      <c r="E105" s="237" t="s">
        <v>19</v>
      </c>
      <c r="F105" s="238" t="s">
        <v>144</v>
      </c>
      <c r="G105" s="236"/>
      <c r="H105" s="239">
        <v>8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140</v>
      </c>
      <c r="AU105" s="245" t="s">
        <v>85</v>
      </c>
      <c r="AV105" s="14" t="s">
        <v>85</v>
      </c>
      <c r="AW105" s="14" t="s">
        <v>35</v>
      </c>
      <c r="AX105" s="14" t="s">
        <v>75</v>
      </c>
      <c r="AY105" s="245" t="s">
        <v>129</v>
      </c>
    </row>
    <row r="106" s="13" customFormat="1">
      <c r="A106" s="13"/>
      <c r="B106" s="224"/>
      <c r="C106" s="225"/>
      <c r="D106" s="226" t="s">
        <v>140</v>
      </c>
      <c r="E106" s="227" t="s">
        <v>19</v>
      </c>
      <c r="F106" s="228" t="s">
        <v>145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140</v>
      </c>
      <c r="AU106" s="234" t="s">
        <v>85</v>
      </c>
      <c r="AV106" s="13" t="s">
        <v>83</v>
      </c>
      <c r="AW106" s="13" t="s">
        <v>35</v>
      </c>
      <c r="AX106" s="13" t="s">
        <v>75</v>
      </c>
      <c r="AY106" s="234" t="s">
        <v>129</v>
      </c>
    </row>
    <row r="107" s="14" customFormat="1">
      <c r="A107" s="14"/>
      <c r="B107" s="235"/>
      <c r="C107" s="236"/>
      <c r="D107" s="226" t="s">
        <v>140</v>
      </c>
      <c r="E107" s="237" t="s">
        <v>19</v>
      </c>
      <c r="F107" s="238" t="s">
        <v>146</v>
      </c>
      <c r="G107" s="236"/>
      <c r="H107" s="239">
        <v>35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140</v>
      </c>
      <c r="AU107" s="245" t="s">
        <v>85</v>
      </c>
      <c r="AV107" s="14" t="s">
        <v>85</v>
      </c>
      <c r="AW107" s="14" t="s">
        <v>35</v>
      </c>
      <c r="AX107" s="14" t="s">
        <v>75</v>
      </c>
      <c r="AY107" s="245" t="s">
        <v>129</v>
      </c>
    </row>
    <row r="108" s="13" customFormat="1">
      <c r="A108" s="13"/>
      <c r="B108" s="224"/>
      <c r="C108" s="225"/>
      <c r="D108" s="226" t="s">
        <v>140</v>
      </c>
      <c r="E108" s="227" t="s">
        <v>19</v>
      </c>
      <c r="F108" s="228" t="s">
        <v>147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140</v>
      </c>
      <c r="AU108" s="234" t="s">
        <v>85</v>
      </c>
      <c r="AV108" s="13" t="s">
        <v>83</v>
      </c>
      <c r="AW108" s="13" t="s">
        <v>35</v>
      </c>
      <c r="AX108" s="13" t="s">
        <v>75</v>
      </c>
      <c r="AY108" s="234" t="s">
        <v>129</v>
      </c>
    </row>
    <row r="109" s="14" customFormat="1">
      <c r="A109" s="14"/>
      <c r="B109" s="235"/>
      <c r="C109" s="236"/>
      <c r="D109" s="226" t="s">
        <v>140</v>
      </c>
      <c r="E109" s="237" t="s">
        <v>19</v>
      </c>
      <c r="F109" s="238" t="s">
        <v>148</v>
      </c>
      <c r="G109" s="236"/>
      <c r="H109" s="239">
        <v>30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140</v>
      </c>
      <c r="AU109" s="245" t="s">
        <v>85</v>
      </c>
      <c r="AV109" s="14" t="s">
        <v>85</v>
      </c>
      <c r="AW109" s="14" t="s">
        <v>35</v>
      </c>
      <c r="AX109" s="14" t="s">
        <v>75</v>
      </c>
      <c r="AY109" s="245" t="s">
        <v>129</v>
      </c>
    </row>
    <row r="110" s="13" customFormat="1">
      <c r="A110" s="13"/>
      <c r="B110" s="224"/>
      <c r="C110" s="225"/>
      <c r="D110" s="226" t="s">
        <v>140</v>
      </c>
      <c r="E110" s="227" t="s">
        <v>19</v>
      </c>
      <c r="F110" s="228" t="s">
        <v>149</v>
      </c>
      <c r="G110" s="225"/>
      <c r="H110" s="227" t="s">
        <v>19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140</v>
      </c>
      <c r="AU110" s="234" t="s">
        <v>85</v>
      </c>
      <c r="AV110" s="13" t="s">
        <v>83</v>
      </c>
      <c r="AW110" s="13" t="s">
        <v>35</v>
      </c>
      <c r="AX110" s="13" t="s">
        <v>75</v>
      </c>
      <c r="AY110" s="234" t="s">
        <v>129</v>
      </c>
    </row>
    <row r="111" s="14" customFormat="1">
      <c r="A111" s="14"/>
      <c r="B111" s="235"/>
      <c r="C111" s="236"/>
      <c r="D111" s="226" t="s">
        <v>140</v>
      </c>
      <c r="E111" s="237" t="s">
        <v>19</v>
      </c>
      <c r="F111" s="238" t="s">
        <v>150</v>
      </c>
      <c r="G111" s="236"/>
      <c r="H111" s="239">
        <v>25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140</v>
      </c>
      <c r="AU111" s="245" t="s">
        <v>85</v>
      </c>
      <c r="AV111" s="14" t="s">
        <v>85</v>
      </c>
      <c r="AW111" s="14" t="s">
        <v>35</v>
      </c>
      <c r="AX111" s="14" t="s">
        <v>75</v>
      </c>
      <c r="AY111" s="245" t="s">
        <v>129</v>
      </c>
    </row>
    <row r="112" s="15" customFormat="1">
      <c r="A112" s="15"/>
      <c r="B112" s="246"/>
      <c r="C112" s="247"/>
      <c r="D112" s="226" t="s">
        <v>140</v>
      </c>
      <c r="E112" s="248" t="s">
        <v>19</v>
      </c>
      <c r="F112" s="249" t="s">
        <v>151</v>
      </c>
      <c r="G112" s="247"/>
      <c r="H112" s="250">
        <v>327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6" t="s">
        <v>140</v>
      </c>
      <c r="AU112" s="256" t="s">
        <v>85</v>
      </c>
      <c r="AV112" s="15" t="s">
        <v>136</v>
      </c>
      <c r="AW112" s="15" t="s">
        <v>35</v>
      </c>
      <c r="AX112" s="15" t="s">
        <v>83</v>
      </c>
      <c r="AY112" s="256" t="s">
        <v>129</v>
      </c>
    </row>
    <row r="113" s="14" customFormat="1">
      <c r="A113" s="14"/>
      <c r="B113" s="235"/>
      <c r="C113" s="236"/>
      <c r="D113" s="226" t="s">
        <v>140</v>
      </c>
      <c r="E113" s="236"/>
      <c r="F113" s="238" t="s">
        <v>152</v>
      </c>
      <c r="G113" s="236"/>
      <c r="H113" s="239">
        <v>343.35000000000002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140</v>
      </c>
      <c r="AU113" s="245" t="s">
        <v>85</v>
      </c>
      <c r="AV113" s="14" t="s">
        <v>85</v>
      </c>
      <c r="AW113" s="14" t="s">
        <v>4</v>
      </c>
      <c r="AX113" s="14" t="s">
        <v>83</v>
      </c>
      <c r="AY113" s="245" t="s">
        <v>129</v>
      </c>
    </row>
    <row r="114" s="2" customFormat="1" ht="21.75" customHeight="1">
      <c r="A114" s="40"/>
      <c r="B114" s="41"/>
      <c r="C114" s="206" t="s">
        <v>85</v>
      </c>
      <c r="D114" s="206" t="s">
        <v>131</v>
      </c>
      <c r="E114" s="207" t="s">
        <v>153</v>
      </c>
      <c r="F114" s="208" t="s">
        <v>154</v>
      </c>
      <c r="G114" s="209" t="s">
        <v>155</v>
      </c>
      <c r="H114" s="210">
        <v>42.052999999999997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46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136</v>
      </c>
      <c r="AT114" s="217" t="s">
        <v>131</v>
      </c>
      <c r="AU114" s="217" t="s">
        <v>85</v>
      </c>
      <c r="AY114" s="19" t="s">
        <v>129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83</v>
      </c>
      <c r="BK114" s="218">
        <f>ROUND(I114*H114,2)</f>
        <v>0</v>
      </c>
      <c r="BL114" s="19" t="s">
        <v>136</v>
      </c>
      <c r="BM114" s="217" t="s">
        <v>156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157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85</v>
      </c>
    </row>
    <row r="116" s="13" customFormat="1">
      <c r="A116" s="13"/>
      <c r="B116" s="224"/>
      <c r="C116" s="225"/>
      <c r="D116" s="226" t="s">
        <v>140</v>
      </c>
      <c r="E116" s="227" t="s">
        <v>19</v>
      </c>
      <c r="F116" s="228" t="s">
        <v>141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140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129</v>
      </c>
    </row>
    <row r="117" s="14" customFormat="1">
      <c r="A117" s="14"/>
      <c r="B117" s="235"/>
      <c r="C117" s="236"/>
      <c r="D117" s="226" t="s">
        <v>140</v>
      </c>
      <c r="E117" s="237" t="s">
        <v>19</v>
      </c>
      <c r="F117" s="238" t="s">
        <v>158</v>
      </c>
      <c r="G117" s="236"/>
      <c r="H117" s="239">
        <v>34.350000000000001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140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129</v>
      </c>
    </row>
    <row r="118" s="13" customFormat="1">
      <c r="A118" s="13"/>
      <c r="B118" s="224"/>
      <c r="C118" s="225"/>
      <c r="D118" s="226" t="s">
        <v>140</v>
      </c>
      <c r="E118" s="227" t="s">
        <v>19</v>
      </c>
      <c r="F118" s="228" t="s">
        <v>143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140</v>
      </c>
      <c r="AU118" s="234" t="s">
        <v>85</v>
      </c>
      <c r="AV118" s="13" t="s">
        <v>83</v>
      </c>
      <c r="AW118" s="13" t="s">
        <v>35</v>
      </c>
      <c r="AX118" s="13" t="s">
        <v>75</v>
      </c>
      <c r="AY118" s="234" t="s">
        <v>129</v>
      </c>
    </row>
    <row r="119" s="14" customFormat="1">
      <c r="A119" s="14"/>
      <c r="B119" s="235"/>
      <c r="C119" s="236"/>
      <c r="D119" s="226" t="s">
        <v>140</v>
      </c>
      <c r="E119" s="237" t="s">
        <v>19</v>
      </c>
      <c r="F119" s="238" t="s">
        <v>159</v>
      </c>
      <c r="G119" s="236"/>
      <c r="H119" s="239">
        <v>1.2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140</v>
      </c>
      <c r="AU119" s="245" t="s">
        <v>85</v>
      </c>
      <c r="AV119" s="14" t="s">
        <v>85</v>
      </c>
      <c r="AW119" s="14" t="s">
        <v>35</v>
      </c>
      <c r="AX119" s="14" t="s">
        <v>75</v>
      </c>
      <c r="AY119" s="245" t="s">
        <v>129</v>
      </c>
    </row>
    <row r="120" s="13" customFormat="1">
      <c r="A120" s="13"/>
      <c r="B120" s="224"/>
      <c r="C120" s="225"/>
      <c r="D120" s="226" t="s">
        <v>140</v>
      </c>
      <c r="E120" s="227" t="s">
        <v>19</v>
      </c>
      <c r="F120" s="228" t="s">
        <v>147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140</v>
      </c>
      <c r="AU120" s="234" t="s">
        <v>85</v>
      </c>
      <c r="AV120" s="13" t="s">
        <v>83</v>
      </c>
      <c r="AW120" s="13" t="s">
        <v>35</v>
      </c>
      <c r="AX120" s="13" t="s">
        <v>75</v>
      </c>
      <c r="AY120" s="234" t="s">
        <v>129</v>
      </c>
    </row>
    <row r="121" s="14" customFormat="1">
      <c r="A121" s="14"/>
      <c r="B121" s="235"/>
      <c r="C121" s="236"/>
      <c r="D121" s="226" t="s">
        <v>140</v>
      </c>
      <c r="E121" s="237" t="s">
        <v>19</v>
      </c>
      <c r="F121" s="238" t="s">
        <v>160</v>
      </c>
      <c r="G121" s="236"/>
      <c r="H121" s="239">
        <v>4.5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140</v>
      </c>
      <c r="AU121" s="245" t="s">
        <v>85</v>
      </c>
      <c r="AV121" s="14" t="s">
        <v>85</v>
      </c>
      <c r="AW121" s="14" t="s">
        <v>35</v>
      </c>
      <c r="AX121" s="14" t="s">
        <v>75</v>
      </c>
      <c r="AY121" s="245" t="s">
        <v>129</v>
      </c>
    </row>
    <row r="122" s="15" customFormat="1">
      <c r="A122" s="15"/>
      <c r="B122" s="246"/>
      <c r="C122" s="247"/>
      <c r="D122" s="226" t="s">
        <v>140</v>
      </c>
      <c r="E122" s="248" t="s">
        <v>19</v>
      </c>
      <c r="F122" s="249" t="s">
        <v>151</v>
      </c>
      <c r="G122" s="247"/>
      <c r="H122" s="250">
        <v>40.049999999999997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6" t="s">
        <v>140</v>
      </c>
      <c r="AU122" s="256" t="s">
        <v>85</v>
      </c>
      <c r="AV122" s="15" t="s">
        <v>136</v>
      </c>
      <c r="AW122" s="15" t="s">
        <v>35</v>
      </c>
      <c r="AX122" s="15" t="s">
        <v>83</v>
      </c>
      <c r="AY122" s="256" t="s">
        <v>129</v>
      </c>
    </row>
    <row r="123" s="14" customFormat="1">
      <c r="A123" s="14"/>
      <c r="B123" s="235"/>
      <c r="C123" s="236"/>
      <c r="D123" s="226" t="s">
        <v>140</v>
      </c>
      <c r="E123" s="236"/>
      <c r="F123" s="238" t="s">
        <v>161</v>
      </c>
      <c r="G123" s="236"/>
      <c r="H123" s="239">
        <v>42.052999999999997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140</v>
      </c>
      <c r="AU123" s="245" t="s">
        <v>85</v>
      </c>
      <c r="AV123" s="14" t="s">
        <v>85</v>
      </c>
      <c r="AW123" s="14" t="s">
        <v>4</v>
      </c>
      <c r="AX123" s="14" t="s">
        <v>83</v>
      </c>
      <c r="AY123" s="245" t="s">
        <v>129</v>
      </c>
    </row>
    <row r="124" s="2" customFormat="1" ht="24.15" customHeight="1">
      <c r="A124" s="40"/>
      <c r="B124" s="41"/>
      <c r="C124" s="206" t="s">
        <v>162</v>
      </c>
      <c r="D124" s="206" t="s">
        <v>131</v>
      </c>
      <c r="E124" s="207" t="s">
        <v>163</v>
      </c>
      <c r="F124" s="208" t="s">
        <v>164</v>
      </c>
      <c r="G124" s="209" t="s">
        <v>155</v>
      </c>
      <c r="H124" s="210">
        <v>3.024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85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136</v>
      </c>
      <c r="BM124" s="217" t="s">
        <v>165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166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85</v>
      </c>
    </row>
    <row r="126" s="13" customFormat="1">
      <c r="A126" s="13"/>
      <c r="B126" s="224"/>
      <c r="C126" s="225"/>
      <c r="D126" s="226" t="s">
        <v>140</v>
      </c>
      <c r="E126" s="227" t="s">
        <v>19</v>
      </c>
      <c r="F126" s="228" t="s">
        <v>167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140</v>
      </c>
      <c r="AU126" s="234" t="s">
        <v>85</v>
      </c>
      <c r="AV126" s="13" t="s">
        <v>83</v>
      </c>
      <c r="AW126" s="13" t="s">
        <v>35</v>
      </c>
      <c r="AX126" s="13" t="s">
        <v>75</v>
      </c>
      <c r="AY126" s="234" t="s">
        <v>129</v>
      </c>
    </row>
    <row r="127" s="14" customFormat="1">
      <c r="A127" s="14"/>
      <c r="B127" s="235"/>
      <c r="C127" s="236"/>
      <c r="D127" s="226" t="s">
        <v>140</v>
      </c>
      <c r="E127" s="237" t="s">
        <v>19</v>
      </c>
      <c r="F127" s="238" t="s">
        <v>168</v>
      </c>
      <c r="G127" s="236"/>
      <c r="H127" s="239">
        <v>2.8799999999999999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140</v>
      </c>
      <c r="AU127" s="245" t="s">
        <v>85</v>
      </c>
      <c r="AV127" s="14" t="s">
        <v>85</v>
      </c>
      <c r="AW127" s="14" t="s">
        <v>35</v>
      </c>
      <c r="AX127" s="14" t="s">
        <v>75</v>
      </c>
      <c r="AY127" s="245" t="s">
        <v>129</v>
      </c>
    </row>
    <row r="128" s="15" customFormat="1">
      <c r="A128" s="15"/>
      <c r="B128" s="246"/>
      <c r="C128" s="247"/>
      <c r="D128" s="226" t="s">
        <v>140</v>
      </c>
      <c r="E128" s="248" t="s">
        <v>19</v>
      </c>
      <c r="F128" s="249" t="s">
        <v>151</v>
      </c>
      <c r="G128" s="247"/>
      <c r="H128" s="250">
        <v>2.8799999999999999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6" t="s">
        <v>140</v>
      </c>
      <c r="AU128" s="256" t="s">
        <v>85</v>
      </c>
      <c r="AV128" s="15" t="s">
        <v>136</v>
      </c>
      <c r="AW128" s="15" t="s">
        <v>35</v>
      </c>
      <c r="AX128" s="15" t="s">
        <v>83</v>
      </c>
      <c r="AY128" s="256" t="s">
        <v>129</v>
      </c>
    </row>
    <row r="129" s="14" customFormat="1">
      <c r="A129" s="14"/>
      <c r="B129" s="235"/>
      <c r="C129" s="236"/>
      <c r="D129" s="226" t="s">
        <v>140</v>
      </c>
      <c r="E129" s="236"/>
      <c r="F129" s="238" t="s">
        <v>169</v>
      </c>
      <c r="G129" s="236"/>
      <c r="H129" s="239">
        <v>3.024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140</v>
      </c>
      <c r="AU129" s="245" t="s">
        <v>85</v>
      </c>
      <c r="AV129" s="14" t="s">
        <v>85</v>
      </c>
      <c r="AW129" s="14" t="s">
        <v>4</v>
      </c>
      <c r="AX129" s="14" t="s">
        <v>83</v>
      </c>
      <c r="AY129" s="245" t="s">
        <v>129</v>
      </c>
    </row>
    <row r="130" s="2" customFormat="1" ht="24.15" customHeight="1">
      <c r="A130" s="40"/>
      <c r="B130" s="41"/>
      <c r="C130" s="206" t="s">
        <v>136</v>
      </c>
      <c r="D130" s="206" t="s">
        <v>131</v>
      </c>
      <c r="E130" s="207" t="s">
        <v>170</v>
      </c>
      <c r="F130" s="208" t="s">
        <v>171</v>
      </c>
      <c r="G130" s="209" t="s">
        <v>155</v>
      </c>
      <c r="H130" s="210">
        <v>3.024</v>
      </c>
      <c r="I130" s="211"/>
      <c r="J130" s="212">
        <f>ROUND(I130*H130,2)</f>
        <v>0</v>
      </c>
      <c r="K130" s="208" t="s">
        <v>135</v>
      </c>
      <c r="L130" s="46"/>
      <c r="M130" s="213" t="s">
        <v>19</v>
      </c>
      <c r="N130" s="214" t="s">
        <v>46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136</v>
      </c>
      <c r="AT130" s="217" t="s">
        <v>131</v>
      </c>
      <c r="AU130" s="217" t="s">
        <v>85</v>
      </c>
      <c r="AY130" s="19" t="s">
        <v>129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83</v>
      </c>
      <c r="BK130" s="218">
        <f>ROUND(I130*H130,2)</f>
        <v>0</v>
      </c>
      <c r="BL130" s="19" t="s">
        <v>136</v>
      </c>
      <c r="BM130" s="217" t="s">
        <v>172</v>
      </c>
    </row>
    <row r="131" s="2" customFormat="1">
      <c r="A131" s="40"/>
      <c r="B131" s="41"/>
      <c r="C131" s="42"/>
      <c r="D131" s="219" t="s">
        <v>138</v>
      </c>
      <c r="E131" s="42"/>
      <c r="F131" s="220" t="s">
        <v>173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85</v>
      </c>
    </row>
    <row r="132" s="13" customFormat="1">
      <c r="A132" s="13"/>
      <c r="B132" s="224"/>
      <c r="C132" s="225"/>
      <c r="D132" s="226" t="s">
        <v>140</v>
      </c>
      <c r="E132" s="227" t="s">
        <v>19</v>
      </c>
      <c r="F132" s="228" t="s">
        <v>167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140</v>
      </c>
      <c r="AU132" s="234" t="s">
        <v>85</v>
      </c>
      <c r="AV132" s="13" t="s">
        <v>83</v>
      </c>
      <c r="AW132" s="13" t="s">
        <v>35</v>
      </c>
      <c r="AX132" s="13" t="s">
        <v>75</v>
      </c>
      <c r="AY132" s="234" t="s">
        <v>129</v>
      </c>
    </row>
    <row r="133" s="14" customFormat="1">
      <c r="A133" s="14"/>
      <c r="B133" s="235"/>
      <c r="C133" s="236"/>
      <c r="D133" s="226" t="s">
        <v>140</v>
      </c>
      <c r="E133" s="237" t="s">
        <v>19</v>
      </c>
      <c r="F133" s="238" t="s">
        <v>168</v>
      </c>
      <c r="G133" s="236"/>
      <c r="H133" s="239">
        <v>2.8799999999999999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140</v>
      </c>
      <c r="AU133" s="245" t="s">
        <v>85</v>
      </c>
      <c r="AV133" s="14" t="s">
        <v>85</v>
      </c>
      <c r="AW133" s="14" t="s">
        <v>35</v>
      </c>
      <c r="AX133" s="14" t="s">
        <v>75</v>
      </c>
      <c r="AY133" s="245" t="s">
        <v>129</v>
      </c>
    </row>
    <row r="134" s="15" customFormat="1">
      <c r="A134" s="15"/>
      <c r="B134" s="246"/>
      <c r="C134" s="247"/>
      <c r="D134" s="226" t="s">
        <v>140</v>
      </c>
      <c r="E134" s="248" t="s">
        <v>19</v>
      </c>
      <c r="F134" s="249" t="s">
        <v>151</v>
      </c>
      <c r="G134" s="247"/>
      <c r="H134" s="250">
        <v>2.8799999999999999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140</v>
      </c>
      <c r="AU134" s="256" t="s">
        <v>85</v>
      </c>
      <c r="AV134" s="15" t="s">
        <v>136</v>
      </c>
      <c r="AW134" s="15" t="s">
        <v>35</v>
      </c>
      <c r="AX134" s="15" t="s">
        <v>83</v>
      </c>
      <c r="AY134" s="256" t="s">
        <v>129</v>
      </c>
    </row>
    <row r="135" s="14" customFormat="1">
      <c r="A135" s="14"/>
      <c r="B135" s="235"/>
      <c r="C135" s="236"/>
      <c r="D135" s="226" t="s">
        <v>140</v>
      </c>
      <c r="E135" s="236"/>
      <c r="F135" s="238" t="s">
        <v>169</v>
      </c>
      <c r="G135" s="236"/>
      <c r="H135" s="239">
        <v>3.024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140</v>
      </c>
      <c r="AU135" s="245" t="s">
        <v>85</v>
      </c>
      <c r="AV135" s="14" t="s">
        <v>85</v>
      </c>
      <c r="AW135" s="14" t="s">
        <v>4</v>
      </c>
      <c r="AX135" s="14" t="s">
        <v>83</v>
      </c>
      <c r="AY135" s="245" t="s">
        <v>129</v>
      </c>
    </row>
    <row r="136" s="2" customFormat="1" ht="33" customHeight="1">
      <c r="A136" s="40"/>
      <c r="B136" s="41"/>
      <c r="C136" s="206" t="s">
        <v>174</v>
      </c>
      <c r="D136" s="206" t="s">
        <v>131</v>
      </c>
      <c r="E136" s="207" t="s">
        <v>175</v>
      </c>
      <c r="F136" s="208" t="s">
        <v>176</v>
      </c>
      <c r="G136" s="209" t="s">
        <v>155</v>
      </c>
      <c r="H136" s="210">
        <v>45.076999999999998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136</v>
      </c>
      <c r="AT136" s="217" t="s">
        <v>131</v>
      </c>
      <c r="AU136" s="217" t="s">
        <v>85</v>
      </c>
      <c r="AY136" s="19" t="s">
        <v>129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136</v>
      </c>
      <c r="BM136" s="217" t="s">
        <v>177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178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85</v>
      </c>
    </row>
    <row r="138" s="13" customFormat="1">
      <c r="A138" s="13"/>
      <c r="B138" s="224"/>
      <c r="C138" s="225"/>
      <c r="D138" s="226" t="s">
        <v>140</v>
      </c>
      <c r="E138" s="227" t="s">
        <v>19</v>
      </c>
      <c r="F138" s="228" t="s">
        <v>141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140</v>
      </c>
      <c r="AU138" s="234" t="s">
        <v>85</v>
      </c>
      <c r="AV138" s="13" t="s">
        <v>83</v>
      </c>
      <c r="AW138" s="13" t="s">
        <v>35</v>
      </c>
      <c r="AX138" s="13" t="s">
        <v>75</v>
      </c>
      <c r="AY138" s="234" t="s">
        <v>129</v>
      </c>
    </row>
    <row r="139" s="14" customFormat="1">
      <c r="A139" s="14"/>
      <c r="B139" s="235"/>
      <c r="C139" s="236"/>
      <c r="D139" s="226" t="s">
        <v>140</v>
      </c>
      <c r="E139" s="237" t="s">
        <v>19</v>
      </c>
      <c r="F139" s="238" t="s">
        <v>158</v>
      </c>
      <c r="G139" s="236"/>
      <c r="H139" s="239">
        <v>34.350000000000001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140</v>
      </c>
      <c r="AU139" s="245" t="s">
        <v>85</v>
      </c>
      <c r="AV139" s="14" t="s">
        <v>85</v>
      </c>
      <c r="AW139" s="14" t="s">
        <v>35</v>
      </c>
      <c r="AX139" s="14" t="s">
        <v>75</v>
      </c>
      <c r="AY139" s="245" t="s">
        <v>129</v>
      </c>
    </row>
    <row r="140" s="13" customFormat="1">
      <c r="A140" s="13"/>
      <c r="B140" s="224"/>
      <c r="C140" s="225"/>
      <c r="D140" s="226" t="s">
        <v>140</v>
      </c>
      <c r="E140" s="227" t="s">
        <v>19</v>
      </c>
      <c r="F140" s="228" t="s">
        <v>143</v>
      </c>
      <c r="G140" s="225"/>
      <c r="H140" s="227" t="s">
        <v>19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140</v>
      </c>
      <c r="AU140" s="234" t="s">
        <v>85</v>
      </c>
      <c r="AV140" s="13" t="s">
        <v>83</v>
      </c>
      <c r="AW140" s="13" t="s">
        <v>35</v>
      </c>
      <c r="AX140" s="13" t="s">
        <v>75</v>
      </c>
      <c r="AY140" s="234" t="s">
        <v>129</v>
      </c>
    </row>
    <row r="141" s="14" customFormat="1">
      <c r="A141" s="14"/>
      <c r="B141" s="235"/>
      <c r="C141" s="236"/>
      <c r="D141" s="226" t="s">
        <v>140</v>
      </c>
      <c r="E141" s="237" t="s">
        <v>19</v>
      </c>
      <c r="F141" s="238" t="s">
        <v>159</v>
      </c>
      <c r="G141" s="236"/>
      <c r="H141" s="239">
        <v>1.2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140</v>
      </c>
      <c r="AU141" s="245" t="s">
        <v>85</v>
      </c>
      <c r="AV141" s="14" t="s">
        <v>85</v>
      </c>
      <c r="AW141" s="14" t="s">
        <v>35</v>
      </c>
      <c r="AX141" s="14" t="s">
        <v>75</v>
      </c>
      <c r="AY141" s="245" t="s">
        <v>129</v>
      </c>
    </row>
    <row r="142" s="13" customFormat="1">
      <c r="A142" s="13"/>
      <c r="B142" s="224"/>
      <c r="C142" s="225"/>
      <c r="D142" s="226" t="s">
        <v>140</v>
      </c>
      <c r="E142" s="227" t="s">
        <v>19</v>
      </c>
      <c r="F142" s="228" t="s">
        <v>147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140</v>
      </c>
      <c r="AU142" s="234" t="s">
        <v>85</v>
      </c>
      <c r="AV142" s="13" t="s">
        <v>83</v>
      </c>
      <c r="AW142" s="13" t="s">
        <v>35</v>
      </c>
      <c r="AX142" s="13" t="s">
        <v>75</v>
      </c>
      <c r="AY142" s="234" t="s">
        <v>129</v>
      </c>
    </row>
    <row r="143" s="14" customFormat="1">
      <c r="A143" s="14"/>
      <c r="B143" s="235"/>
      <c r="C143" s="236"/>
      <c r="D143" s="226" t="s">
        <v>140</v>
      </c>
      <c r="E143" s="237" t="s">
        <v>19</v>
      </c>
      <c r="F143" s="238" t="s">
        <v>160</v>
      </c>
      <c r="G143" s="236"/>
      <c r="H143" s="239">
        <v>4.5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140</v>
      </c>
      <c r="AU143" s="245" t="s">
        <v>85</v>
      </c>
      <c r="AV143" s="14" t="s">
        <v>85</v>
      </c>
      <c r="AW143" s="14" t="s">
        <v>35</v>
      </c>
      <c r="AX143" s="14" t="s">
        <v>75</v>
      </c>
      <c r="AY143" s="245" t="s">
        <v>129</v>
      </c>
    </row>
    <row r="144" s="13" customFormat="1">
      <c r="A144" s="13"/>
      <c r="B144" s="224"/>
      <c r="C144" s="225"/>
      <c r="D144" s="226" t="s">
        <v>140</v>
      </c>
      <c r="E144" s="227" t="s">
        <v>19</v>
      </c>
      <c r="F144" s="228" t="s">
        <v>167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140</v>
      </c>
      <c r="AU144" s="234" t="s">
        <v>85</v>
      </c>
      <c r="AV144" s="13" t="s">
        <v>83</v>
      </c>
      <c r="AW144" s="13" t="s">
        <v>35</v>
      </c>
      <c r="AX144" s="13" t="s">
        <v>75</v>
      </c>
      <c r="AY144" s="234" t="s">
        <v>129</v>
      </c>
    </row>
    <row r="145" s="14" customFormat="1">
      <c r="A145" s="14"/>
      <c r="B145" s="235"/>
      <c r="C145" s="236"/>
      <c r="D145" s="226" t="s">
        <v>140</v>
      </c>
      <c r="E145" s="237" t="s">
        <v>19</v>
      </c>
      <c r="F145" s="238" t="s">
        <v>168</v>
      </c>
      <c r="G145" s="236"/>
      <c r="H145" s="239">
        <v>2.8799999999999999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140</v>
      </c>
      <c r="AU145" s="245" t="s">
        <v>85</v>
      </c>
      <c r="AV145" s="14" t="s">
        <v>85</v>
      </c>
      <c r="AW145" s="14" t="s">
        <v>35</v>
      </c>
      <c r="AX145" s="14" t="s">
        <v>75</v>
      </c>
      <c r="AY145" s="245" t="s">
        <v>129</v>
      </c>
    </row>
    <row r="146" s="15" customFormat="1">
      <c r="A146" s="15"/>
      <c r="B146" s="246"/>
      <c r="C146" s="247"/>
      <c r="D146" s="226" t="s">
        <v>140</v>
      </c>
      <c r="E146" s="248" t="s">
        <v>19</v>
      </c>
      <c r="F146" s="249" t="s">
        <v>151</v>
      </c>
      <c r="G146" s="247"/>
      <c r="H146" s="250">
        <v>42.93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140</v>
      </c>
      <c r="AU146" s="256" t="s">
        <v>85</v>
      </c>
      <c r="AV146" s="15" t="s">
        <v>136</v>
      </c>
      <c r="AW146" s="15" t="s">
        <v>35</v>
      </c>
      <c r="AX146" s="15" t="s">
        <v>83</v>
      </c>
      <c r="AY146" s="256" t="s">
        <v>129</v>
      </c>
    </row>
    <row r="147" s="14" customFormat="1">
      <c r="A147" s="14"/>
      <c r="B147" s="235"/>
      <c r="C147" s="236"/>
      <c r="D147" s="226" t="s">
        <v>140</v>
      </c>
      <c r="E147" s="236"/>
      <c r="F147" s="238" t="s">
        <v>179</v>
      </c>
      <c r="G147" s="236"/>
      <c r="H147" s="239">
        <v>45.076999999999998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140</v>
      </c>
      <c r="AU147" s="245" t="s">
        <v>85</v>
      </c>
      <c r="AV147" s="14" t="s">
        <v>85</v>
      </c>
      <c r="AW147" s="14" t="s">
        <v>4</v>
      </c>
      <c r="AX147" s="14" t="s">
        <v>83</v>
      </c>
      <c r="AY147" s="245" t="s">
        <v>129</v>
      </c>
    </row>
    <row r="148" s="2" customFormat="1" ht="37.8" customHeight="1">
      <c r="A148" s="40"/>
      <c r="B148" s="41"/>
      <c r="C148" s="206" t="s">
        <v>180</v>
      </c>
      <c r="D148" s="206" t="s">
        <v>131</v>
      </c>
      <c r="E148" s="207" t="s">
        <v>181</v>
      </c>
      <c r="F148" s="208" t="s">
        <v>182</v>
      </c>
      <c r="G148" s="209" t="s">
        <v>155</v>
      </c>
      <c r="H148" s="210">
        <v>45.076999999999998</v>
      </c>
      <c r="I148" s="211"/>
      <c r="J148" s="212">
        <f>ROUND(I148*H148,2)</f>
        <v>0</v>
      </c>
      <c r="K148" s="208" t="s">
        <v>135</v>
      </c>
      <c r="L148" s="46"/>
      <c r="M148" s="213" t="s">
        <v>19</v>
      </c>
      <c r="N148" s="214" t="s">
        <v>46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136</v>
      </c>
      <c r="AT148" s="217" t="s">
        <v>131</v>
      </c>
      <c r="AU148" s="217" t="s">
        <v>85</v>
      </c>
      <c r="AY148" s="19" t="s">
        <v>129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83</v>
      </c>
      <c r="BK148" s="218">
        <f>ROUND(I148*H148,2)</f>
        <v>0</v>
      </c>
      <c r="BL148" s="19" t="s">
        <v>136</v>
      </c>
      <c r="BM148" s="217" t="s">
        <v>183</v>
      </c>
    </row>
    <row r="149" s="2" customFormat="1">
      <c r="A149" s="40"/>
      <c r="B149" s="41"/>
      <c r="C149" s="42"/>
      <c r="D149" s="219" t="s">
        <v>138</v>
      </c>
      <c r="E149" s="42"/>
      <c r="F149" s="220" t="s">
        <v>184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85</v>
      </c>
    </row>
    <row r="150" s="13" customFormat="1">
      <c r="A150" s="13"/>
      <c r="B150" s="224"/>
      <c r="C150" s="225"/>
      <c r="D150" s="226" t="s">
        <v>140</v>
      </c>
      <c r="E150" s="227" t="s">
        <v>19</v>
      </c>
      <c r="F150" s="228" t="s">
        <v>141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140</v>
      </c>
      <c r="AU150" s="234" t="s">
        <v>85</v>
      </c>
      <c r="AV150" s="13" t="s">
        <v>83</v>
      </c>
      <c r="AW150" s="13" t="s">
        <v>35</v>
      </c>
      <c r="AX150" s="13" t="s">
        <v>75</v>
      </c>
      <c r="AY150" s="234" t="s">
        <v>129</v>
      </c>
    </row>
    <row r="151" s="14" customFormat="1">
      <c r="A151" s="14"/>
      <c r="B151" s="235"/>
      <c r="C151" s="236"/>
      <c r="D151" s="226" t="s">
        <v>140</v>
      </c>
      <c r="E151" s="237" t="s">
        <v>19</v>
      </c>
      <c r="F151" s="238" t="s">
        <v>158</v>
      </c>
      <c r="G151" s="236"/>
      <c r="H151" s="239">
        <v>34.350000000000001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140</v>
      </c>
      <c r="AU151" s="245" t="s">
        <v>85</v>
      </c>
      <c r="AV151" s="14" t="s">
        <v>85</v>
      </c>
      <c r="AW151" s="14" t="s">
        <v>35</v>
      </c>
      <c r="AX151" s="14" t="s">
        <v>75</v>
      </c>
      <c r="AY151" s="245" t="s">
        <v>129</v>
      </c>
    </row>
    <row r="152" s="13" customFormat="1">
      <c r="A152" s="13"/>
      <c r="B152" s="224"/>
      <c r="C152" s="225"/>
      <c r="D152" s="226" t="s">
        <v>140</v>
      </c>
      <c r="E152" s="227" t="s">
        <v>19</v>
      </c>
      <c r="F152" s="228" t="s">
        <v>143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140</v>
      </c>
      <c r="AU152" s="234" t="s">
        <v>85</v>
      </c>
      <c r="AV152" s="13" t="s">
        <v>83</v>
      </c>
      <c r="AW152" s="13" t="s">
        <v>35</v>
      </c>
      <c r="AX152" s="13" t="s">
        <v>75</v>
      </c>
      <c r="AY152" s="234" t="s">
        <v>129</v>
      </c>
    </row>
    <row r="153" s="14" customFormat="1">
      <c r="A153" s="14"/>
      <c r="B153" s="235"/>
      <c r="C153" s="236"/>
      <c r="D153" s="226" t="s">
        <v>140</v>
      </c>
      <c r="E153" s="237" t="s">
        <v>19</v>
      </c>
      <c r="F153" s="238" t="s">
        <v>159</v>
      </c>
      <c r="G153" s="236"/>
      <c r="H153" s="239">
        <v>1.2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140</v>
      </c>
      <c r="AU153" s="245" t="s">
        <v>85</v>
      </c>
      <c r="AV153" s="14" t="s">
        <v>85</v>
      </c>
      <c r="AW153" s="14" t="s">
        <v>35</v>
      </c>
      <c r="AX153" s="14" t="s">
        <v>75</v>
      </c>
      <c r="AY153" s="245" t="s">
        <v>129</v>
      </c>
    </row>
    <row r="154" s="13" customFormat="1">
      <c r="A154" s="13"/>
      <c r="B154" s="224"/>
      <c r="C154" s="225"/>
      <c r="D154" s="226" t="s">
        <v>140</v>
      </c>
      <c r="E154" s="227" t="s">
        <v>19</v>
      </c>
      <c r="F154" s="228" t="s">
        <v>147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140</v>
      </c>
      <c r="AU154" s="234" t="s">
        <v>85</v>
      </c>
      <c r="AV154" s="13" t="s">
        <v>83</v>
      </c>
      <c r="AW154" s="13" t="s">
        <v>35</v>
      </c>
      <c r="AX154" s="13" t="s">
        <v>75</v>
      </c>
      <c r="AY154" s="234" t="s">
        <v>129</v>
      </c>
    </row>
    <row r="155" s="14" customFormat="1">
      <c r="A155" s="14"/>
      <c r="B155" s="235"/>
      <c r="C155" s="236"/>
      <c r="D155" s="226" t="s">
        <v>140</v>
      </c>
      <c r="E155" s="237" t="s">
        <v>19</v>
      </c>
      <c r="F155" s="238" t="s">
        <v>160</v>
      </c>
      <c r="G155" s="236"/>
      <c r="H155" s="239">
        <v>4.5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140</v>
      </c>
      <c r="AU155" s="245" t="s">
        <v>85</v>
      </c>
      <c r="AV155" s="14" t="s">
        <v>85</v>
      </c>
      <c r="AW155" s="14" t="s">
        <v>35</v>
      </c>
      <c r="AX155" s="14" t="s">
        <v>75</v>
      </c>
      <c r="AY155" s="245" t="s">
        <v>129</v>
      </c>
    </row>
    <row r="156" s="13" customFormat="1">
      <c r="A156" s="13"/>
      <c r="B156" s="224"/>
      <c r="C156" s="225"/>
      <c r="D156" s="226" t="s">
        <v>140</v>
      </c>
      <c r="E156" s="227" t="s">
        <v>19</v>
      </c>
      <c r="F156" s="228" t="s">
        <v>167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140</v>
      </c>
      <c r="AU156" s="234" t="s">
        <v>85</v>
      </c>
      <c r="AV156" s="13" t="s">
        <v>83</v>
      </c>
      <c r="AW156" s="13" t="s">
        <v>35</v>
      </c>
      <c r="AX156" s="13" t="s">
        <v>75</v>
      </c>
      <c r="AY156" s="234" t="s">
        <v>129</v>
      </c>
    </row>
    <row r="157" s="14" customFormat="1">
      <c r="A157" s="14"/>
      <c r="B157" s="235"/>
      <c r="C157" s="236"/>
      <c r="D157" s="226" t="s">
        <v>140</v>
      </c>
      <c r="E157" s="237" t="s">
        <v>19</v>
      </c>
      <c r="F157" s="238" t="s">
        <v>168</v>
      </c>
      <c r="G157" s="236"/>
      <c r="H157" s="239">
        <v>2.8799999999999999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140</v>
      </c>
      <c r="AU157" s="245" t="s">
        <v>85</v>
      </c>
      <c r="AV157" s="14" t="s">
        <v>85</v>
      </c>
      <c r="AW157" s="14" t="s">
        <v>35</v>
      </c>
      <c r="AX157" s="14" t="s">
        <v>75</v>
      </c>
      <c r="AY157" s="245" t="s">
        <v>129</v>
      </c>
    </row>
    <row r="158" s="15" customFormat="1">
      <c r="A158" s="15"/>
      <c r="B158" s="246"/>
      <c r="C158" s="247"/>
      <c r="D158" s="226" t="s">
        <v>140</v>
      </c>
      <c r="E158" s="248" t="s">
        <v>19</v>
      </c>
      <c r="F158" s="249" t="s">
        <v>151</v>
      </c>
      <c r="G158" s="247"/>
      <c r="H158" s="250">
        <v>42.93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6" t="s">
        <v>140</v>
      </c>
      <c r="AU158" s="256" t="s">
        <v>85</v>
      </c>
      <c r="AV158" s="15" t="s">
        <v>136</v>
      </c>
      <c r="AW158" s="15" t="s">
        <v>35</v>
      </c>
      <c r="AX158" s="15" t="s">
        <v>83</v>
      </c>
      <c r="AY158" s="256" t="s">
        <v>129</v>
      </c>
    </row>
    <row r="159" s="14" customFormat="1">
      <c r="A159" s="14"/>
      <c r="B159" s="235"/>
      <c r="C159" s="236"/>
      <c r="D159" s="226" t="s">
        <v>140</v>
      </c>
      <c r="E159" s="236"/>
      <c r="F159" s="238" t="s">
        <v>179</v>
      </c>
      <c r="G159" s="236"/>
      <c r="H159" s="239">
        <v>45.076999999999998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140</v>
      </c>
      <c r="AU159" s="245" t="s">
        <v>85</v>
      </c>
      <c r="AV159" s="14" t="s">
        <v>85</v>
      </c>
      <c r="AW159" s="14" t="s">
        <v>4</v>
      </c>
      <c r="AX159" s="14" t="s">
        <v>83</v>
      </c>
      <c r="AY159" s="245" t="s">
        <v>129</v>
      </c>
    </row>
    <row r="160" s="2" customFormat="1" ht="37.8" customHeight="1">
      <c r="A160" s="40"/>
      <c r="B160" s="41"/>
      <c r="C160" s="206" t="s">
        <v>185</v>
      </c>
      <c r="D160" s="206" t="s">
        <v>131</v>
      </c>
      <c r="E160" s="207" t="s">
        <v>186</v>
      </c>
      <c r="F160" s="208" t="s">
        <v>187</v>
      </c>
      <c r="G160" s="209" t="s">
        <v>155</v>
      </c>
      <c r="H160" s="210">
        <v>225.38300000000001</v>
      </c>
      <c r="I160" s="211"/>
      <c r="J160" s="212">
        <f>ROUND(I160*H160,2)</f>
        <v>0</v>
      </c>
      <c r="K160" s="208" t="s">
        <v>135</v>
      </c>
      <c r="L160" s="46"/>
      <c r="M160" s="213" t="s">
        <v>19</v>
      </c>
      <c r="N160" s="214" t="s">
        <v>46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136</v>
      </c>
      <c r="AT160" s="217" t="s">
        <v>131</v>
      </c>
      <c r="AU160" s="217" t="s">
        <v>85</v>
      </c>
      <c r="AY160" s="19" t="s">
        <v>129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83</v>
      </c>
      <c r="BK160" s="218">
        <f>ROUND(I160*H160,2)</f>
        <v>0</v>
      </c>
      <c r="BL160" s="19" t="s">
        <v>136</v>
      </c>
      <c r="BM160" s="217" t="s">
        <v>188</v>
      </c>
    </row>
    <row r="161" s="2" customFormat="1">
      <c r="A161" s="40"/>
      <c r="B161" s="41"/>
      <c r="C161" s="42"/>
      <c r="D161" s="219" t="s">
        <v>138</v>
      </c>
      <c r="E161" s="42"/>
      <c r="F161" s="220" t="s">
        <v>189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138</v>
      </c>
      <c r="AU161" s="19" t="s">
        <v>85</v>
      </c>
    </row>
    <row r="162" s="13" customFormat="1">
      <c r="A162" s="13"/>
      <c r="B162" s="224"/>
      <c r="C162" s="225"/>
      <c r="D162" s="226" t="s">
        <v>140</v>
      </c>
      <c r="E162" s="227" t="s">
        <v>19</v>
      </c>
      <c r="F162" s="228" t="s">
        <v>141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140</v>
      </c>
      <c r="AU162" s="234" t="s">
        <v>85</v>
      </c>
      <c r="AV162" s="13" t="s">
        <v>83</v>
      </c>
      <c r="AW162" s="13" t="s">
        <v>35</v>
      </c>
      <c r="AX162" s="13" t="s">
        <v>75</v>
      </c>
      <c r="AY162" s="234" t="s">
        <v>129</v>
      </c>
    </row>
    <row r="163" s="14" customFormat="1">
      <c r="A163" s="14"/>
      <c r="B163" s="235"/>
      <c r="C163" s="236"/>
      <c r="D163" s="226" t="s">
        <v>140</v>
      </c>
      <c r="E163" s="237" t="s">
        <v>19</v>
      </c>
      <c r="F163" s="238" t="s">
        <v>158</v>
      </c>
      <c r="G163" s="236"/>
      <c r="H163" s="239">
        <v>34.350000000000001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140</v>
      </c>
      <c r="AU163" s="245" t="s">
        <v>85</v>
      </c>
      <c r="AV163" s="14" t="s">
        <v>85</v>
      </c>
      <c r="AW163" s="14" t="s">
        <v>35</v>
      </c>
      <c r="AX163" s="14" t="s">
        <v>75</v>
      </c>
      <c r="AY163" s="245" t="s">
        <v>129</v>
      </c>
    </row>
    <row r="164" s="13" customFormat="1">
      <c r="A164" s="13"/>
      <c r="B164" s="224"/>
      <c r="C164" s="225"/>
      <c r="D164" s="226" t="s">
        <v>140</v>
      </c>
      <c r="E164" s="227" t="s">
        <v>19</v>
      </c>
      <c r="F164" s="228" t="s">
        <v>143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140</v>
      </c>
      <c r="AU164" s="234" t="s">
        <v>85</v>
      </c>
      <c r="AV164" s="13" t="s">
        <v>83</v>
      </c>
      <c r="AW164" s="13" t="s">
        <v>35</v>
      </c>
      <c r="AX164" s="13" t="s">
        <v>75</v>
      </c>
      <c r="AY164" s="234" t="s">
        <v>129</v>
      </c>
    </row>
    <row r="165" s="14" customFormat="1">
      <c r="A165" s="14"/>
      <c r="B165" s="235"/>
      <c r="C165" s="236"/>
      <c r="D165" s="226" t="s">
        <v>140</v>
      </c>
      <c r="E165" s="237" t="s">
        <v>19</v>
      </c>
      <c r="F165" s="238" t="s">
        <v>159</v>
      </c>
      <c r="G165" s="236"/>
      <c r="H165" s="239">
        <v>1.2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140</v>
      </c>
      <c r="AU165" s="245" t="s">
        <v>85</v>
      </c>
      <c r="AV165" s="14" t="s">
        <v>85</v>
      </c>
      <c r="AW165" s="14" t="s">
        <v>35</v>
      </c>
      <c r="AX165" s="14" t="s">
        <v>75</v>
      </c>
      <c r="AY165" s="245" t="s">
        <v>129</v>
      </c>
    </row>
    <row r="166" s="13" customFormat="1">
      <c r="A166" s="13"/>
      <c r="B166" s="224"/>
      <c r="C166" s="225"/>
      <c r="D166" s="226" t="s">
        <v>140</v>
      </c>
      <c r="E166" s="227" t="s">
        <v>19</v>
      </c>
      <c r="F166" s="228" t="s">
        <v>147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140</v>
      </c>
      <c r="AU166" s="234" t="s">
        <v>85</v>
      </c>
      <c r="AV166" s="13" t="s">
        <v>83</v>
      </c>
      <c r="AW166" s="13" t="s">
        <v>35</v>
      </c>
      <c r="AX166" s="13" t="s">
        <v>75</v>
      </c>
      <c r="AY166" s="234" t="s">
        <v>129</v>
      </c>
    </row>
    <row r="167" s="14" customFormat="1">
      <c r="A167" s="14"/>
      <c r="B167" s="235"/>
      <c r="C167" s="236"/>
      <c r="D167" s="226" t="s">
        <v>140</v>
      </c>
      <c r="E167" s="237" t="s">
        <v>19</v>
      </c>
      <c r="F167" s="238" t="s">
        <v>160</v>
      </c>
      <c r="G167" s="236"/>
      <c r="H167" s="239">
        <v>4.5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140</v>
      </c>
      <c r="AU167" s="245" t="s">
        <v>85</v>
      </c>
      <c r="AV167" s="14" t="s">
        <v>85</v>
      </c>
      <c r="AW167" s="14" t="s">
        <v>35</v>
      </c>
      <c r="AX167" s="14" t="s">
        <v>75</v>
      </c>
      <c r="AY167" s="245" t="s">
        <v>129</v>
      </c>
    </row>
    <row r="168" s="13" customFormat="1">
      <c r="A168" s="13"/>
      <c r="B168" s="224"/>
      <c r="C168" s="225"/>
      <c r="D168" s="226" t="s">
        <v>140</v>
      </c>
      <c r="E168" s="227" t="s">
        <v>19</v>
      </c>
      <c r="F168" s="228" t="s">
        <v>167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140</v>
      </c>
      <c r="AU168" s="234" t="s">
        <v>85</v>
      </c>
      <c r="AV168" s="13" t="s">
        <v>83</v>
      </c>
      <c r="AW168" s="13" t="s">
        <v>35</v>
      </c>
      <c r="AX168" s="13" t="s">
        <v>75</v>
      </c>
      <c r="AY168" s="234" t="s">
        <v>129</v>
      </c>
    </row>
    <row r="169" s="14" customFormat="1">
      <c r="A169" s="14"/>
      <c r="B169" s="235"/>
      <c r="C169" s="236"/>
      <c r="D169" s="226" t="s">
        <v>140</v>
      </c>
      <c r="E169" s="237" t="s">
        <v>19</v>
      </c>
      <c r="F169" s="238" t="s">
        <v>168</v>
      </c>
      <c r="G169" s="236"/>
      <c r="H169" s="239">
        <v>2.8799999999999999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140</v>
      </c>
      <c r="AU169" s="245" t="s">
        <v>85</v>
      </c>
      <c r="AV169" s="14" t="s">
        <v>85</v>
      </c>
      <c r="AW169" s="14" t="s">
        <v>35</v>
      </c>
      <c r="AX169" s="14" t="s">
        <v>75</v>
      </c>
      <c r="AY169" s="245" t="s">
        <v>129</v>
      </c>
    </row>
    <row r="170" s="15" customFormat="1">
      <c r="A170" s="15"/>
      <c r="B170" s="246"/>
      <c r="C170" s="247"/>
      <c r="D170" s="226" t="s">
        <v>140</v>
      </c>
      <c r="E170" s="248" t="s">
        <v>19</v>
      </c>
      <c r="F170" s="249" t="s">
        <v>151</v>
      </c>
      <c r="G170" s="247"/>
      <c r="H170" s="250">
        <v>42.93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6" t="s">
        <v>140</v>
      </c>
      <c r="AU170" s="256" t="s">
        <v>85</v>
      </c>
      <c r="AV170" s="15" t="s">
        <v>136</v>
      </c>
      <c r="AW170" s="15" t="s">
        <v>35</v>
      </c>
      <c r="AX170" s="15" t="s">
        <v>83</v>
      </c>
      <c r="AY170" s="256" t="s">
        <v>129</v>
      </c>
    </row>
    <row r="171" s="14" customFormat="1">
      <c r="A171" s="14"/>
      <c r="B171" s="235"/>
      <c r="C171" s="236"/>
      <c r="D171" s="226" t="s">
        <v>140</v>
      </c>
      <c r="E171" s="236"/>
      <c r="F171" s="238" t="s">
        <v>190</v>
      </c>
      <c r="G171" s="236"/>
      <c r="H171" s="239">
        <v>225.38300000000001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140</v>
      </c>
      <c r="AU171" s="245" t="s">
        <v>85</v>
      </c>
      <c r="AV171" s="14" t="s">
        <v>85</v>
      </c>
      <c r="AW171" s="14" t="s">
        <v>4</v>
      </c>
      <c r="AX171" s="14" t="s">
        <v>83</v>
      </c>
      <c r="AY171" s="245" t="s">
        <v>129</v>
      </c>
    </row>
    <row r="172" s="2" customFormat="1" ht="24.15" customHeight="1">
      <c r="A172" s="40"/>
      <c r="B172" s="41"/>
      <c r="C172" s="206" t="s">
        <v>144</v>
      </c>
      <c r="D172" s="206" t="s">
        <v>131</v>
      </c>
      <c r="E172" s="207" t="s">
        <v>191</v>
      </c>
      <c r="F172" s="208" t="s">
        <v>192</v>
      </c>
      <c r="G172" s="209" t="s">
        <v>155</v>
      </c>
      <c r="H172" s="210">
        <v>45.076999999999998</v>
      </c>
      <c r="I172" s="211"/>
      <c r="J172" s="212">
        <f>ROUND(I172*H172,2)</f>
        <v>0</v>
      </c>
      <c r="K172" s="208" t="s">
        <v>135</v>
      </c>
      <c r="L172" s="46"/>
      <c r="M172" s="213" t="s">
        <v>19</v>
      </c>
      <c r="N172" s="214" t="s">
        <v>46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136</v>
      </c>
      <c r="AT172" s="217" t="s">
        <v>131</v>
      </c>
      <c r="AU172" s="217" t="s">
        <v>85</v>
      </c>
      <c r="AY172" s="19" t="s">
        <v>129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83</v>
      </c>
      <c r="BK172" s="218">
        <f>ROUND(I172*H172,2)</f>
        <v>0</v>
      </c>
      <c r="BL172" s="19" t="s">
        <v>136</v>
      </c>
      <c r="BM172" s="217" t="s">
        <v>193</v>
      </c>
    </row>
    <row r="173" s="2" customFormat="1">
      <c r="A173" s="40"/>
      <c r="B173" s="41"/>
      <c r="C173" s="42"/>
      <c r="D173" s="219" t="s">
        <v>138</v>
      </c>
      <c r="E173" s="42"/>
      <c r="F173" s="220" t="s">
        <v>194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138</v>
      </c>
      <c r="AU173" s="19" t="s">
        <v>85</v>
      </c>
    </row>
    <row r="174" s="13" customFormat="1">
      <c r="A174" s="13"/>
      <c r="B174" s="224"/>
      <c r="C174" s="225"/>
      <c r="D174" s="226" t="s">
        <v>140</v>
      </c>
      <c r="E174" s="227" t="s">
        <v>19</v>
      </c>
      <c r="F174" s="228" t="s">
        <v>141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140</v>
      </c>
      <c r="AU174" s="234" t="s">
        <v>85</v>
      </c>
      <c r="AV174" s="13" t="s">
        <v>83</v>
      </c>
      <c r="AW174" s="13" t="s">
        <v>35</v>
      </c>
      <c r="AX174" s="13" t="s">
        <v>75</v>
      </c>
      <c r="AY174" s="234" t="s">
        <v>129</v>
      </c>
    </row>
    <row r="175" s="14" customFormat="1">
      <c r="A175" s="14"/>
      <c r="B175" s="235"/>
      <c r="C175" s="236"/>
      <c r="D175" s="226" t="s">
        <v>140</v>
      </c>
      <c r="E175" s="237" t="s">
        <v>19</v>
      </c>
      <c r="F175" s="238" t="s">
        <v>158</v>
      </c>
      <c r="G175" s="236"/>
      <c r="H175" s="239">
        <v>34.350000000000001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140</v>
      </c>
      <c r="AU175" s="245" t="s">
        <v>85</v>
      </c>
      <c r="AV175" s="14" t="s">
        <v>85</v>
      </c>
      <c r="AW175" s="14" t="s">
        <v>35</v>
      </c>
      <c r="AX175" s="14" t="s">
        <v>75</v>
      </c>
      <c r="AY175" s="245" t="s">
        <v>129</v>
      </c>
    </row>
    <row r="176" s="13" customFormat="1">
      <c r="A176" s="13"/>
      <c r="B176" s="224"/>
      <c r="C176" s="225"/>
      <c r="D176" s="226" t="s">
        <v>140</v>
      </c>
      <c r="E176" s="227" t="s">
        <v>19</v>
      </c>
      <c r="F176" s="228" t="s">
        <v>143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140</v>
      </c>
      <c r="AU176" s="234" t="s">
        <v>85</v>
      </c>
      <c r="AV176" s="13" t="s">
        <v>83</v>
      </c>
      <c r="AW176" s="13" t="s">
        <v>35</v>
      </c>
      <c r="AX176" s="13" t="s">
        <v>75</v>
      </c>
      <c r="AY176" s="234" t="s">
        <v>129</v>
      </c>
    </row>
    <row r="177" s="14" customFormat="1">
      <c r="A177" s="14"/>
      <c r="B177" s="235"/>
      <c r="C177" s="236"/>
      <c r="D177" s="226" t="s">
        <v>140</v>
      </c>
      <c r="E177" s="237" t="s">
        <v>19</v>
      </c>
      <c r="F177" s="238" t="s">
        <v>159</v>
      </c>
      <c r="G177" s="236"/>
      <c r="H177" s="239">
        <v>1.2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140</v>
      </c>
      <c r="AU177" s="245" t="s">
        <v>85</v>
      </c>
      <c r="AV177" s="14" t="s">
        <v>85</v>
      </c>
      <c r="AW177" s="14" t="s">
        <v>35</v>
      </c>
      <c r="AX177" s="14" t="s">
        <v>75</v>
      </c>
      <c r="AY177" s="245" t="s">
        <v>129</v>
      </c>
    </row>
    <row r="178" s="13" customFormat="1">
      <c r="A178" s="13"/>
      <c r="B178" s="224"/>
      <c r="C178" s="225"/>
      <c r="D178" s="226" t="s">
        <v>140</v>
      </c>
      <c r="E178" s="227" t="s">
        <v>19</v>
      </c>
      <c r="F178" s="228" t="s">
        <v>147</v>
      </c>
      <c r="G178" s="225"/>
      <c r="H178" s="227" t="s">
        <v>19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140</v>
      </c>
      <c r="AU178" s="234" t="s">
        <v>85</v>
      </c>
      <c r="AV178" s="13" t="s">
        <v>83</v>
      </c>
      <c r="AW178" s="13" t="s">
        <v>35</v>
      </c>
      <c r="AX178" s="13" t="s">
        <v>75</v>
      </c>
      <c r="AY178" s="234" t="s">
        <v>129</v>
      </c>
    </row>
    <row r="179" s="14" customFormat="1">
      <c r="A179" s="14"/>
      <c r="B179" s="235"/>
      <c r="C179" s="236"/>
      <c r="D179" s="226" t="s">
        <v>140</v>
      </c>
      <c r="E179" s="237" t="s">
        <v>19</v>
      </c>
      <c r="F179" s="238" t="s">
        <v>160</v>
      </c>
      <c r="G179" s="236"/>
      <c r="H179" s="239">
        <v>4.5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140</v>
      </c>
      <c r="AU179" s="245" t="s">
        <v>85</v>
      </c>
      <c r="AV179" s="14" t="s">
        <v>85</v>
      </c>
      <c r="AW179" s="14" t="s">
        <v>35</v>
      </c>
      <c r="AX179" s="14" t="s">
        <v>75</v>
      </c>
      <c r="AY179" s="245" t="s">
        <v>129</v>
      </c>
    </row>
    <row r="180" s="13" customFormat="1">
      <c r="A180" s="13"/>
      <c r="B180" s="224"/>
      <c r="C180" s="225"/>
      <c r="D180" s="226" t="s">
        <v>140</v>
      </c>
      <c r="E180" s="227" t="s">
        <v>19</v>
      </c>
      <c r="F180" s="228" t="s">
        <v>167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140</v>
      </c>
      <c r="AU180" s="234" t="s">
        <v>85</v>
      </c>
      <c r="AV180" s="13" t="s">
        <v>83</v>
      </c>
      <c r="AW180" s="13" t="s">
        <v>35</v>
      </c>
      <c r="AX180" s="13" t="s">
        <v>75</v>
      </c>
      <c r="AY180" s="234" t="s">
        <v>129</v>
      </c>
    </row>
    <row r="181" s="14" customFormat="1">
      <c r="A181" s="14"/>
      <c r="B181" s="235"/>
      <c r="C181" s="236"/>
      <c r="D181" s="226" t="s">
        <v>140</v>
      </c>
      <c r="E181" s="237" t="s">
        <v>19</v>
      </c>
      <c r="F181" s="238" t="s">
        <v>168</v>
      </c>
      <c r="G181" s="236"/>
      <c r="H181" s="239">
        <v>2.8799999999999999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140</v>
      </c>
      <c r="AU181" s="245" t="s">
        <v>85</v>
      </c>
      <c r="AV181" s="14" t="s">
        <v>85</v>
      </c>
      <c r="AW181" s="14" t="s">
        <v>35</v>
      </c>
      <c r="AX181" s="14" t="s">
        <v>75</v>
      </c>
      <c r="AY181" s="245" t="s">
        <v>129</v>
      </c>
    </row>
    <row r="182" s="15" customFormat="1">
      <c r="A182" s="15"/>
      <c r="B182" s="246"/>
      <c r="C182" s="247"/>
      <c r="D182" s="226" t="s">
        <v>140</v>
      </c>
      <c r="E182" s="248" t="s">
        <v>19</v>
      </c>
      <c r="F182" s="249" t="s">
        <v>151</v>
      </c>
      <c r="G182" s="247"/>
      <c r="H182" s="250">
        <v>42.93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6" t="s">
        <v>140</v>
      </c>
      <c r="AU182" s="256" t="s">
        <v>85</v>
      </c>
      <c r="AV182" s="15" t="s">
        <v>136</v>
      </c>
      <c r="AW182" s="15" t="s">
        <v>35</v>
      </c>
      <c r="AX182" s="15" t="s">
        <v>83</v>
      </c>
      <c r="AY182" s="256" t="s">
        <v>129</v>
      </c>
    </row>
    <row r="183" s="14" customFormat="1">
      <c r="A183" s="14"/>
      <c r="B183" s="235"/>
      <c r="C183" s="236"/>
      <c r="D183" s="226" t="s">
        <v>140</v>
      </c>
      <c r="E183" s="236"/>
      <c r="F183" s="238" t="s">
        <v>179</v>
      </c>
      <c r="G183" s="236"/>
      <c r="H183" s="239">
        <v>45.076999999999998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140</v>
      </c>
      <c r="AU183" s="245" t="s">
        <v>85</v>
      </c>
      <c r="AV183" s="14" t="s">
        <v>85</v>
      </c>
      <c r="AW183" s="14" t="s">
        <v>4</v>
      </c>
      <c r="AX183" s="14" t="s">
        <v>83</v>
      </c>
      <c r="AY183" s="245" t="s">
        <v>129</v>
      </c>
    </row>
    <row r="184" s="2" customFormat="1" ht="24.15" customHeight="1">
      <c r="A184" s="40"/>
      <c r="B184" s="41"/>
      <c r="C184" s="206" t="s">
        <v>195</v>
      </c>
      <c r="D184" s="206" t="s">
        <v>131</v>
      </c>
      <c r="E184" s="207" t="s">
        <v>196</v>
      </c>
      <c r="F184" s="208" t="s">
        <v>197</v>
      </c>
      <c r="G184" s="209" t="s">
        <v>134</v>
      </c>
      <c r="H184" s="210">
        <v>343.35000000000002</v>
      </c>
      <c r="I184" s="211"/>
      <c r="J184" s="212">
        <f>ROUND(I184*H184,2)</f>
        <v>0</v>
      </c>
      <c r="K184" s="208" t="s">
        <v>135</v>
      </c>
      <c r="L184" s="46"/>
      <c r="M184" s="213" t="s">
        <v>19</v>
      </c>
      <c r="N184" s="214" t="s">
        <v>46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136</v>
      </c>
      <c r="AT184" s="217" t="s">
        <v>131</v>
      </c>
      <c r="AU184" s="217" t="s">
        <v>85</v>
      </c>
      <c r="AY184" s="19" t="s">
        <v>129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83</v>
      </c>
      <c r="BK184" s="218">
        <f>ROUND(I184*H184,2)</f>
        <v>0</v>
      </c>
      <c r="BL184" s="19" t="s">
        <v>136</v>
      </c>
      <c r="BM184" s="217" t="s">
        <v>198</v>
      </c>
    </row>
    <row r="185" s="2" customFormat="1">
      <c r="A185" s="40"/>
      <c r="B185" s="41"/>
      <c r="C185" s="42"/>
      <c r="D185" s="219" t="s">
        <v>138</v>
      </c>
      <c r="E185" s="42"/>
      <c r="F185" s="220" t="s">
        <v>199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138</v>
      </c>
      <c r="AU185" s="19" t="s">
        <v>85</v>
      </c>
    </row>
    <row r="186" s="13" customFormat="1">
      <c r="A186" s="13"/>
      <c r="B186" s="224"/>
      <c r="C186" s="225"/>
      <c r="D186" s="226" t="s">
        <v>140</v>
      </c>
      <c r="E186" s="227" t="s">
        <v>19</v>
      </c>
      <c r="F186" s="228" t="s">
        <v>141</v>
      </c>
      <c r="G186" s="225"/>
      <c r="H186" s="227" t="s">
        <v>19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140</v>
      </c>
      <c r="AU186" s="234" t="s">
        <v>85</v>
      </c>
      <c r="AV186" s="13" t="s">
        <v>83</v>
      </c>
      <c r="AW186" s="13" t="s">
        <v>35</v>
      </c>
      <c r="AX186" s="13" t="s">
        <v>75</v>
      </c>
      <c r="AY186" s="234" t="s">
        <v>129</v>
      </c>
    </row>
    <row r="187" s="14" customFormat="1">
      <c r="A187" s="14"/>
      <c r="B187" s="235"/>
      <c r="C187" s="236"/>
      <c r="D187" s="226" t="s">
        <v>140</v>
      </c>
      <c r="E187" s="237" t="s">
        <v>19</v>
      </c>
      <c r="F187" s="238" t="s">
        <v>142</v>
      </c>
      <c r="G187" s="236"/>
      <c r="H187" s="239">
        <v>229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140</v>
      </c>
      <c r="AU187" s="245" t="s">
        <v>85</v>
      </c>
      <c r="AV187" s="14" t="s">
        <v>85</v>
      </c>
      <c r="AW187" s="14" t="s">
        <v>35</v>
      </c>
      <c r="AX187" s="14" t="s">
        <v>75</v>
      </c>
      <c r="AY187" s="245" t="s">
        <v>129</v>
      </c>
    </row>
    <row r="188" s="13" customFormat="1">
      <c r="A188" s="13"/>
      <c r="B188" s="224"/>
      <c r="C188" s="225"/>
      <c r="D188" s="226" t="s">
        <v>140</v>
      </c>
      <c r="E188" s="227" t="s">
        <v>19</v>
      </c>
      <c r="F188" s="228" t="s">
        <v>143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140</v>
      </c>
      <c r="AU188" s="234" t="s">
        <v>85</v>
      </c>
      <c r="AV188" s="13" t="s">
        <v>83</v>
      </c>
      <c r="AW188" s="13" t="s">
        <v>35</v>
      </c>
      <c r="AX188" s="13" t="s">
        <v>75</v>
      </c>
      <c r="AY188" s="234" t="s">
        <v>129</v>
      </c>
    </row>
    <row r="189" s="14" customFormat="1">
      <c r="A189" s="14"/>
      <c r="B189" s="235"/>
      <c r="C189" s="236"/>
      <c r="D189" s="226" t="s">
        <v>140</v>
      </c>
      <c r="E189" s="237" t="s">
        <v>19</v>
      </c>
      <c r="F189" s="238" t="s">
        <v>144</v>
      </c>
      <c r="G189" s="236"/>
      <c r="H189" s="239">
        <v>8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140</v>
      </c>
      <c r="AU189" s="245" t="s">
        <v>85</v>
      </c>
      <c r="AV189" s="14" t="s">
        <v>85</v>
      </c>
      <c r="AW189" s="14" t="s">
        <v>35</v>
      </c>
      <c r="AX189" s="14" t="s">
        <v>75</v>
      </c>
      <c r="AY189" s="245" t="s">
        <v>129</v>
      </c>
    </row>
    <row r="190" s="13" customFormat="1">
      <c r="A190" s="13"/>
      <c r="B190" s="224"/>
      <c r="C190" s="225"/>
      <c r="D190" s="226" t="s">
        <v>140</v>
      </c>
      <c r="E190" s="227" t="s">
        <v>19</v>
      </c>
      <c r="F190" s="228" t="s">
        <v>145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140</v>
      </c>
      <c r="AU190" s="234" t="s">
        <v>85</v>
      </c>
      <c r="AV190" s="13" t="s">
        <v>83</v>
      </c>
      <c r="AW190" s="13" t="s">
        <v>35</v>
      </c>
      <c r="AX190" s="13" t="s">
        <v>75</v>
      </c>
      <c r="AY190" s="234" t="s">
        <v>129</v>
      </c>
    </row>
    <row r="191" s="14" customFormat="1">
      <c r="A191" s="14"/>
      <c r="B191" s="235"/>
      <c r="C191" s="236"/>
      <c r="D191" s="226" t="s">
        <v>140</v>
      </c>
      <c r="E191" s="237" t="s">
        <v>19</v>
      </c>
      <c r="F191" s="238" t="s">
        <v>146</v>
      </c>
      <c r="G191" s="236"/>
      <c r="H191" s="239">
        <v>35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140</v>
      </c>
      <c r="AU191" s="245" t="s">
        <v>85</v>
      </c>
      <c r="AV191" s="14" t="s">
        <v>85</v>
      </c>
      <c r="AW191" s="14" t="s">
        <v>35</v>
      </c>
      <c r="AX191" s="14" t="s">
        <v>75</v>
      </c>
      <c r="AY191" s="245" t="s">
        <v>129</v>
      </c>
    </row>
    <row r="192" s="13" customFormat="1">
      <c r="A192" s="13"/>
      <c r="B192" s="224"/>
      <c r="C192" s="225"/>
      <c r="D192" s="226" t="s">
        <v>140</v>
      </c>
      <c r="E192" s="227" t="s">
        <v>19</v>
      </c>
      <c r="F192" s="228" t="s">
        <v>147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140</v>
      </c>
      <c r="AU192" s="234" t="s">
        <v>85</v>
      </c>
      <c r="AV192" s="13" t="s">
        <v>83</v>
      </c>
      <c r="AW192" s="13" t="s">
        <v>35</v>
      </c>
      <c r="AX192" s="13" t="s">
        <v>75</v>
      </c>
      <c r="AY192" s="234" t="s">
        <v>129</v>
      </c>
    </row>
    <row r="193" s="14" customFormat="1">
      <c r="A193" s="14"/>
      <c r="B193" s="235"/>
      <c r="C193" s="236"/>
      <c r="D193" s="226" t="s">
        <v>140</v>
      </c>
      <c r="E193" s="237" t="s">
        <v>19</v>
      </c>
      <c r="F193" s="238" t="s">
        <v>148</v>
      </c>
      <c r="G193" s="236"/>
      <c r="H193" s="239">
        <v>30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140</v>
      </c>
      <c r="AU193" s="245" t="s">
        <v>85</v>
      </c>
      <c r="AV193" s="14" t="s">
        <v>85</v>
      </c>
      <c r="AW193" s="14" t="s">
        <v>35</v>
      </c>
      <c r="AX193" s="14" t="s">
        <v>75</v>
      </c>
      <c r="AY193" s="245" t="s">
        <v>129</v>
      </c>
    </row>
    <row r="194" s="13" customFormat="1">
      <c r="A194" s="13"/>
      <c r="B194" s="224"/>
      <c r="C194" s="225"/>
      <c r="D194" s="226" t="s">
        <v>140</v>
      </c>
      <c r="E194" s="227" t="s">
        <v>19</v>
      </c>
      <c r="F194" s="228" t="s">
        <v>149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140</v>
      </c>
      <c r="AU194" s="234" t="s">
        <v>85</v>
      </c>
      <c r="AV194" s="13" t="s">
        <v>83</v>
      </c>
      <c r="AW194" s="13" t="s">
        <v>35</v>
      </c>
      <c r="AX194" s="13" t="s">
        <v>75</v>
      </c>
      <c r="AY194" s="234" t="s">
        <v>129</v>
      </c>
    </row>
    <row r="195" s="14" customFormat="1">
      <c r="A195" s="14"/>
      <c r="B195" s="235"/>
      <c r="C195" s="236"/>
      <c r="D195" s="226" t="s">
        <v>140</v>
      </c>
      <c r="E195" s="237" t="s">
        <v>19</v>
      </c>
      <c r="F195" s="238" t="s">
        <v>150</v>
      </c>
      <c r="G195" s="236"/>
      <c r="H195" s="239">
        <v>25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140</v>
      </c>
      <c r="AU195" s="245" t="s">
        <v>85</v>
      </c>
      <c r="AV195" s="14" t="s">
        <v>85</v>
      </c>
      <c r="AW195" s="14" t="s">
        <v>35</v>
      </c>
      <c r="AX195" s="14" t="s">
        <v>75</v>
      </c>
      <c r="AY195" s="245" t="s">
        <v>129</v>
      </c>
    </row>
    <row r="196" s="15" customFormat="1">
      <c r="A196" s="15"/>
      <c r="B196" s="246"/>
      <c r="C196" s="247"/>
      <c r="D196" s="226" t="s">
        <v>140</v>
      </c>
      <c r="E196" s="248" t="s">
        <v>19</v>
      </c>
      <c r="F196" s="249" t="s">
        <v>151</v>
      </c>
      <c r="G196" s="247"/>
      <c r="H196" s="250">
        <v>327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6" t="s">
        <v>140</v>
      </c>
      <c r="AU196" s="256" t="s">
        <v>85</v>
      </c>
      <c r="AV196" s="15" t="s">
        <v>136</v>
      </c>
      <c r="AW196" s="15" t="s">
        <v>35</v>
      </c>
      <c r="AX196" s="15" t="s">
        <v>83</v>
      </c>
      <c r="AY196" s="256" t="s">
        <v>129</v>
      </c>
    </row>
    <row r="197" s="14" customFormat="1">
      <c r="A197" s="14"/>
      <c r="B197" s="235"/>
      <c r="C197" s="236"/>
      <c r="D197" s="226" t="s">
        <v>140</v>
      </c>
      <c r="E197" s="236"/>
      <c r="F197" s="238" t="s">
        <v>152</v>
      </c>
      <c r="G197" s="236"/>
      <c r="H197" s="239">
        <v>343.35000000000002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140</v>
      </c>
      <c r="AU197" s="245" t="s">
        <v>85</v>
      </c>
      <c r="AV197" s="14" t="s">
        <v>85</v>
      </c>
      <c r="AW197" s="14" t="s">
        <v>4</v>
      </c>
      <c r="AX197" s="14" t="s">
        <v>83</v>
      </c>
      <c r="AY197" s="245" t="s">
        <v>129</v>
      </c>
    </row>
    <row r="198" s="2" customFormat="1" ht="24.15" customHeight="1">
      <c r="A198" s="40"/>
      <c r="B198" s="41"/>
      <c r="C198" s="206" t="s">
        <v>200</v>
      </c>
      <c r="D198" s="206" t="s">
        <v>131</v>
      </c>
      <c r="E198" s="207" t="s">
        <v>201</v>
      </c>
      <c r="F198" s="208" t="s">
        <v>202</v>
      </c>
      <c r="G198" s="209" t="s">
        <v>203</v>
      </c>
      <c r="H198" s="210">
        <v>74.376999999999995</v>
      </c>
      <c r="I198" s="211"/>
      <c r="J198" s="212">
        <f>ROUND(I198*H198,2)</f>
        <v>0</v>
      </c>
      <c r="K198" s="208" t="s">
        <v>135</v>
      </c>
      <c r="L198" s="46"/>
      <c r="M198" s="213" t="s">
        <v>19</v>
      </c>
      <c r="N198" s="214" t="s">
        <v>46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136</v>
      </c>
      <c r="AT198" s="217" t="s">
        <v>131</v>
      </c>
      <c r="AU198" s="217" t="s">
        <v>85</v>
      </c>
      <c r="AY198" s="19" t="s">
        <v>129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83</v>
      </c>
      <c r="BK198" s="218">
        <f>ROUND(I198*H198,2)</f>
        <v>0</v>
      </c>
      <c r="BL198" s="19" t="s">
        <v>136</v>
      </c>
      <c r="BM198" s="217" t="s">
        <v>204</v>
      </c>
    </row>
    <row r="199" s="2" customFormat="1">
      <c r="A199" s="40"/>
      <c r="B199" s="41"/>
      <c r="C199" s="42"/>
      <c r="D199" s="219" t="s">
        <v>138</v>
      </c>
      <c r="E199" s="42"/>
      <c r="F199" s="220" t="s">
        <v>205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138</v>
      </c>
      <c r="AU199" s="19" t="s">
        <v>85</v>
      </c>
    </row>
    <row r="200" s="13" customFormat="1">
      <c r="A200" s="13"/>
      <c r="B200" s="224"/>
      <c r="C200" s="225"/>
      <c r="D200" s="226" t="s">
        <v>140</v>
      </c>
      <c r="E200" s="227" t="s">
        <v>19</v>
      </c>
      <c r="F200" s="228" t="s">
        <v>141</v>
      </c>
      <c r="G200" s="225"/>
      <c r="H200" s="227" t="s">
        <v>19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140</v>
      </c>
      <c r="AU200" s="234" t="s">
        <v>85</v>
      </c>
      <c r="AV200" s="13" t="s">
        <v>83</v>
      </c>
      <c r="AW200" s="13" t="s">
        <v>35</v>
      </c>
      <c r="AX200" s="13" t="s">
        <v>75</v>
      </c>
      <c r="AY200" s="234" t="s">
        <v>129</v>
      </c>
    </row>
    <row r="201" s="14" customFormat="1">
      <c r="A201" s="14"/>
      <c r="B201" s="235"/>
      <c r="C201" s="236"/>
      <c r="D201" s="226" t="s">
        <v>140</v>
      </c>
      <c r="E201" s="237" t="s">
        <v>19</v>
      </c>
      <c r="F201" s="238" t="s">
        <v>206</v>
      </c>
      <c r="G201" s="236"/>
      <c r="H201" s="239">
        <v>56.677999999999997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140</v>
      </c>
      <c r="AU201" s="245" t="s">
        <v>85</v>
      </c>
      <c r="AV201" s="14" t="s">
        <v>85</v>
      </c>
      <c r="AW201" s="14" t="s">
        <v>35</v>
      </c>
      <c r="AX201" s="14" t="s">
        <v>75</v>
      </c>
      <c r="AY201" s="245" t="s">
        <v>129</v>
      </c>
    </row>
    <row r="202" s="13" customFormat="1">
      <c r="A202" s="13"/>
      <c r="B202" s="224"/>
      <c r="C202" s="225"/>
      <c r="D202" s="226" t="s">
        <v>140</v>
      </c>
      <c r="E202" s="227" t="s">
        <v>19</v>
      </c>
      <c r="F202" s="228" t="s">
        <v>143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140</v>
      </c>
      <c r="AU202" s="234" t="s">
        <v>85</v>
      </c>
      <c r="AV202" s="13" t="s">
        <v>83</v>
      </c>
      <c r="AW202" s="13" t="s">
        <v>35</v>
      </c>
      <c r="AX202" s="13" t="s">
        <v>75</v>
      </c>
      <c r="AY202" s="234" t="s">
        <v>129</v>
      </c>
    </row>
    <row r="203" s="14" customFormat="1">
      <c r="A203" s="14"/>
      <c r="B203" s="235"/>
      <c r="C203" s="236"/>
      <c r="D203" s="226" t="s">
        <v>140</v>
      </c>
      <c r="E203" s="237" t="s">
        <v>19</v>
      </c>
      <c r="F203" s="238" t="s">
        <v>207</v>
      </c>
      <c r="G203" s="236"/>
      <c r="H203" s="239">
        <v>1.98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140</v>
      </c>
      <c r="AU203" s="245" t="s">
        <v>85</v>
      </c>
      <c r="AV203" s="14" t="s">
        <v>85</v>
      </c>
      <c r="AW203" s="14" t="s">
        <v>35</v>
      </c>
      <c r="AX203" s="14" t="s">
        <v>75</v>
      </c>
      <c r="AY203" s="245" t="s">
        <v>129</v>
      </c>
    </row>
    <row r="204" s="13" customFormat="1">
      <c r="A204" s="13"/>
      <c r="B204" s="224"/>
      <c r="C204" s="225"/>
      <c r="D204" s="226" t="s">
        <v>140</v>
      </c>
      <c r="E204" s="227" t="s">
        <v>19</v>
      </c>
      <c r="F204" s="228" t="s">
        <v>147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140</v>
      </c>
      <c r="AU204" s="234" t="s">
        <v>85</v>
      </c>
      <c r="AV204" s="13" t="s">
        <v>83</v>
      </c>
      <c r="AW204" s="13" t="s">
        <v>35</v>
      </c>
      <c r="AX204" s="13" t="s">
        <v>75</v>
      </c>
      <c r="AY204" s="234" t="s">
        <v>129</v>
      </c>
    </row>
    <row r="205" s="14" customFormat="1">
      <c r="A205" s="14"/>
      <c r="B205" s="235"/>
      <c r="C205" s="236"/>
      <c r="D205" s="226" t="s">
        <v>140</v>
      </c>
      <c r="E205" s="237" t="s">
        <v>19</v>
      </c>
      <c r="F205" s="238" t="s">
        <v>208</v>
      </c>
      <c r="G205" s="236"/>
      <c r="H205" s="239">
        <v>7.4249999999999998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140</v>
      </c>
      <c r="AU205" s="245" t="s">
        <v>85</v>
      </c>
      <c r="AV205" s="14" t="s">
        <v>85</v>
      </c>
      <c r="AW205" s="14" t="s">
        <v>35</v>
      </c>
      <c r="AX205" s="14" t="s">
        <v>75</v>
      </c>
      <c r="AY205" s="245" t="s">
        <v>129</v>
      </c>
    </row>
    <row r="206" s="13" customFormat="1">
      <c r="A206" s="13"/>
      <c r="B206" s="224"/>
      <c r="C206" s="225"/>
      <c r="D206" s="226" t="s">
        <v>140</v>
      </c>
      <c r="E206" s="227" t="s">
        <v>19</v>
      </c>
      <c r="F206" s="228" t="s">
        <v>167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140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129</v>
      </c>
    </row>
    <row r="207" s="14" customFormat="1">
      <c r="A207" s="14"/>
      <c r="B207" s="235"/>
      <c r="C207" s="236"/>
      <c r="D207" s="226" t="s">
        <v>140</v>
      </c>
      <c r="E207" s="237" t="s">
        <v>19</v>
      </c>
      <c r="F207" s="238" t="s">
        <v>209</v>
      </c>
      <c r="G207" s="236"/>
      <c r="H207" s="239">
        <v>4.7519999999999998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140</v>
      </c>
      <c r="AU207" s="245" t="s">
        <v>85</v>
      </c>
      <c r="AV207" s="14" t="s">
        <v>85</v>
      </c>
      <c r="AW207" s="14" t="s">
        <v>35</v>
      </c>
      <c r="AX207" s="14" t="s">
        <v>75</v>
      </c>
      <c r="AY207" s="245" t="s">
        <v>129</v>
      </c>
    </row>
    <row r="208" s="15" customFormat="1">
      <c r="A208" s="15"/>
      <c r="B208" s="246"/>
      <c r="C208" s="247"/>
      <c r="D208" s="226" t="s">
        <v>140</v>
      </c>
      <c r="E208" s="248" t="s">
        <v>19</v>
      </c>
      <c r="F208" s="249" t="s">
        <v>151</v>
      </c>
      <c r="G208" s="247"/>
      <c r="H208" s="250">
        <v>70.834999999999994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6" t="s">
        <v>140</v>
      </c>
      <c r="AU208" s="256" t="s">
        <v>85</v>
      </c>
      <c r="AV208" s="15" t="s">
        <v>136</v>
      </c>
      <c r="AW208" s="15" t="s">
        <v>35</v>
      </c>
      <c r="AX208" s="15" t="s">
        <v>83</v>
      </c>
      <c r="AY208" s="256" t="s">
        <v>129</v>
      </c>
    </row>
    <row r="209" s="14" customFormat="1">
      <c r="A209" s="14"/>
      <c r="B209" s="235"/>
      <c r="C209" s="236"/>
      <c r="D209" s="226" t="s">
        <v>140</v>
      </c>
      <c r="E209" s="236"/>
      <c r="F209" s="238" t="s">
        <v>210</v>
      </c>
      <c r="G209" s="236"/>
      <c r="H209" s="239">
        <v>74.376999999999995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140</v>
      </c>
      <c r="AU209" s="245" t="s">
        <v>85</v>
      </c>
      <c r="AV209" s="14" t="s">
        <v>85</v>
      </c>
      <c r="AW209" s="14" t="s">
        <v>4</v>
      </c>
      <c r="AX209" s="14" t="s">
        <v>83</v>
      </c>
      <c r="AY209" s="245" t="s">
        <v>129</v>
      </c>
    </row>
    <row r="210" s="2" customFormat="1" ht="24.15" customHeight="1">
      <c r="A210" s="40"/>
      <c r="B210" s="41"/>
      <c r="C210" s="206" t="s">
        <v>211</v>
      </c>
      <c r="D210" s="206" t="s">
        <v>131</v>
      </c>
      <c r="E210" s="207" t="s">
        <v>212</v>
      </c>
      <c r="F210" s="208" t="s">
        <v>213</v>
      </c>
      <c r="G210" s="209" t="s">
        <v>155</v>
      </c>
      <c r="H210" s="210">
        <v>45.076999999999998</v>
      </c>
      <c r="I210" s="211"/>
      <c r="J210" s="212">
        <f>ROUND(I210*H210,2)</f>
        <v>0</v>
      </c>
      <c r="K210" s="208" t="s">
        <v>135</v>
      </c>
      <c r="L210" s="46"/>
      <c r="M210" s="213" t="s">
        <v>19</v>
      </c>
      <c r="N210" s="214" t="s">
        <v>46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136</v>
      </c>
      <c r="AT210" s="217" t="s">
        <v>131</v>
      </c>
      <c r="AU210" s="217" t="s">
        <v>85</v>
      </c>
      <c r="AY210" s="19" t="s">
        <v>129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136</v>
      </c>
      <c r="BM210" s="217" t="s">
        <v>214</v>
      </c>
    </row>
    <row r="211" s="2" customFormat="1">
      <c r="A211" s="40"/>
      <c r="B211" s="41"/>
      <c r="C211" s="42"/>
      <c r="D211" s="219" t="s">
        <v>138</v>
      </c>
      <c r="E211" s="42"/>
      <c r="F211" s="220" t="s">
        <v>215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138</v>
      </c>
      <c r="AU211" s="19" t="s">
        <v>85</v>
      </c>
    </row>
    <row r="212" s="13" customFormat="1">
      <c r="A212" s="13"/>
      <c r="B212" s="224"/>
      <c r="C212" s="225"/>
      <c r="D212" s="226" t="s">
        <v>140</v>
      </c>
      <c r="E212" s="227" t="s">
        <v>19</v>
      </c>
      <c r="F212" s="228" t="s">
        <v>141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140</v>
      </c>
      <c r="AU212" s="234" t="s">
        <v>85</v>
      </c>
      <c r="AV212" s="13" t="s">
        <v>83</v>
      </c>
      <c r="AW212" s="13" t="s">
        <v>35</v>
      </c>
      <c r="AX212" s="13" t="s">
        <v>75</v>
      </c>
      <c r="AY212" s="234" t="s">
        <v>129</v>
      </c>
    </row>
    <row r="213" s="14" customFormat="1">
      <c r="A213" s="14"/>
      <c r="B213" s="235"/>
      <c r="C213" s="236"/>
      <c r="D213" s="226" t="s">
        <v>140</v>
      </c>
      <c r="E213" s="237" t="s">
        <v>19</v>
      </c>
      <c r="F213" s="238" t="s">
        <v>158</v>
      </c>
      <c r="G213" s="236"/>
      <c r="H213" s="239">
        <v>34.350000000000001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140</v>
      </c>
      <c r="AU213" s="245" t="s">
        <v>85</v>
      </c>
      <c r="AV213" s="14" t="s">
        <v>85</v>
      </c>
      <c r="AW213" s="14" t="s">
        <v>35</v>
      </c>
      <c r="AX213" s="14" t="s">
        <v>75</v>
      </c>
      <c r="AY213" s="245" t="s">
        <v>129</v>
      </c>
    </row>
    <row r="214" s="13" customFormat="1">
      <c r="A214" s="13"/>
      <c r="B214" s="224"/>
      <c r="C214" s="225"/>
      <c r="D214" s="226" t="s">
        <v>140</v>
      </c>
      <c r="E214" s="227" t="s">
        <v>19</v>
      </c>
      <c r="F214" s="228" t="s">
        <v>143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140</v>
      </c>
      <c r="AU214" s="234" t="s">
        <v>85</v>
      </c>
      <c r="AV214" s="13" t="s">
        <v>83</v>
      </c>
      <c r="AW214" s="13" t="s">
        <v>35</v>
      </c>
      <c r="AX214" s="13" t="s">
        <v>75</v>
      </c>
      <c r="AY214" s="234" t="s">
        <v>129</v>
      </c>
    </row>
    <row r="215" s="14" customFormat="1">
      <c r="A215" s="14"/>
      <c r="B215" s="235"/>
      <c r="C215" s="236"/>
      <c r="D215" s="226" t="s">
        <v>140</v>
      </c>
      <c r="E215" s="237" t="s">
        <v>19</v>
      </c>
      <c r="F215" s="238" t="s">
        <v>159</v>
      </c>
      <c r="G215" s="236"/>
      <c r="H215" s="239">
        <v>1.2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140</v>
      </c>
      <c r="AU215" s="245" t="s">
        <v>85</v>
      </c>
      <c r="AV215" s="14" t="s">
        <v>85</v>
      </c>
      <c r="AW215" s="14" t="s">
        <v>35</v>
      </c>
      <c r="AX215" s="14" t="s">
        <v>75</v>
      </c>
      <c r="AY215" s="245" t="s">
        <v>129</v>
      </c>
    </row>
    <row r="216" s="13" customFormat="1">
      <c r="A216" s="13"/>
      <c r="B216" s="224"/>
      <c r="C216" s="225"/>
      <c r="D216" s="226" t="s">
        <v>140</v>
      </c>
      <c r="E216" s="227" t="s">
        <v>19</v>
      </c>
      <c r="F216" s="228" t="s">
        <v>147</v>
      </c>
      <c r="G216" s="225"/>
      <c r="H216" s="227" t="s">
        <v>19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140</v>
      </c>
      <c r="AU216" s="234" t="s">
        <v>85</v>
      </c>
      <c r="AV216" s="13" t="s">
        <v>83</v>
      </c>
      <c r="AW216" s="13" t="s">
        <v>35</v>
      </c>
      <c r="AX216" s="13" t="s">
        <v>75</v>
      </c>
      <c r="AY216" s="234" t="s">
        <v>129</v>
      </c>
    </row>
    <row r="217" s="14" customFormat="1">
      <c r="A217" s="14"/>
      <c r="B217" s="235"/>
      <c r="C217" s="236"/>
      <c r="D217" s="226" t="s">
        <v>140</v>
      </c>
      <c r="E217" s="237" t="s">
        <v>19</v>
      </c>
      <c r="F217" s="238" t="s">
        <v>160</v>
      </c>
      <c r="G217" s="236"/>
      <c r="H217" s="239">
        <v>4.5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140</v>
      </c>
      <c r="AU217" s="245" t="s">
        <v>85</v>
      </c>
      <c r="AV217" s="14" t="s">
        <v>85</v>
      </c>
      <c r="AW217" s="14" t="s">
        <v>35</v>
      </c>
      <c r="AX217" s="14" t="s">
        <v>75</v>
      </c>
      <c r="AY217" s="245" t="s">
        <v>129</v>
      </c>
    </row>
    <row r="218" s="13" customFormat="1">
      <c r="A218" s="13"/>
      <c r="B218" s="224"/>
      <c r="C218" s="225"/>
      <c r="D218" s="226" t="s">
        <v>140</v>
      </c>
      <c r="E218" s="227" t="s">
        <v>19</v>
      </c>
      <c r="F218" s="228" t="s">
        <v>167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140</v>
      </c>
      <c r="AU218" s="234" t="s">
        <v>85</v>
      </c>
      <c r="AV218" s="13" t="s">
        <v>83</v>
      </c>
      <c r="AW218" s="13" t="s">
        <v>35</v>
      </c>
      <c r="AX218" s="13" t="s">
        <v>75</v>
      </c>
      <c r="AY218" s="234" t="s">
        <v>129</v>
      </c>
    </row>
    <row r="219" s="14" customFormat="1">
      <c r="A219" s="14"/>
      <c r="B219" s="235"/>
      <c r="C219" s="236"/>
      <c r="D219" s="226" t="s">
        <v>140</v>
      </c>
      <c r="E219" s="237" t="s">
        <v>19</v>
      </c>
      <c r="F219" s="238" t="s">
        <v>168</v>
      </c>
      <c r="G219" s="236"/>
      <c r="H219" s="239">
        <v>2.8799999999999999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140</v>
      </c>
      <c r="AU219" s="245" t="s">
        <v>85</v>
      </c>
      <c r="AV219" s="14" t="s">
        <v>85</v>
      </c>
      <c r="AW219" s="14" t="s">
        <v>35</v>
      </c>
      <c r="AX219" s="14" t="s">
        <v>75</v>
      </c>
      <c r="AY219" s="245" t="s">
        <v>129</v>
      </c>
    </row>
    <row r="220" s="15" customFormat="1">
      <c r="A220" s="15"/>
      <c r="B220" s="246"/>
      <c r="C220" s="247"/>
      <c r="D220" s="226" t="s">
        <v>140</v>
      </c>
      <c r="E220" s="248" t="s">
        <v>19</v>
      </c>
      <c r="F220" s="249" t="s">
        <v>151</v>
      </c>
      <c r="G220" s="247"/>
      <c r="H220" s="250">
        <v>42.93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140</v>
      </c>
      <c r="AU220" s="256" t="s">
        <v>85</v>
      </c>
      <c r="AV220" s="15" t="s">
        <v>136</v>
      </c>
      <c r="AW220" s="15" t="s">
        <v>35</v>
      </c>
      <c r="AX220" s="15" t="s">
        <v>83</v>
      </c>
      <c r="AY220" s="256" t="s">
        <v>129</v>
      </c>
    </row>
    <row r="221" s="14" customFormat="1">
      <c r="A221" s="14"/>
      <c r="B221" s="235"/>
      <c r="C221" s="236"/>
      <c r="D221" s="226" t="s">
        <v>140</v>
      </c>
      <c r="E221" s="236"/>
      <c r="F221" s="238" t="s">
        <v>179</v>
      </c>
      <c r="G221" s="236"/>
      <c r="H221" s="239">
        <v>45.076999999999998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140</v>
      </c>
      <c r="AU221" s="245" t="s">
        <v>85</v>
      </c>
      <c r="AV221" s="14" t="s">
        <v>85</v>
      </c>
      <c r="AW221" s="14" t="s">
        <v>4</v>
      </c>
      <c r="AX221" s="14" t="s">
        <v>83</v>
      </c>
      <c r="AY221" s="245" t="s">
        <v>129</v>
      </c>
    </row>
    <row r="222" s="2" customFormat="1" ht="24.15" customHeight="1">
      <c r="A222" s="40"/>
      <c r="B222" s="41"/>
      <c r="C222" s="206" t="s">
        <v>8</v>
      </c>
      <c r="D222" s="206" t="s">
        <v>131</v>
      </c>
      <c r="E222" s="207" t="s">
        <v>216</v>
      </c>
      <c r="F222" s="208" t="s">
        <v>217</v>
      </c>
      <c r="G222" s="209" t="s">
        <v>134</v>
      </c>
      <c r="H222" s="210">
        <v>7.2000000000000002</v>
      </c>
      <c r="I222" s="211"/>
      <c r="J222" s="212">
        <f>ROUND(I222*H222,2)</f>
        <v>0</v>
      </c>
      <c r="K222" s="208" t="s">
        <v>135</v>
      </c>
      <c r="L222" s="46"/>
      <c r="M222" s="213" t="s">
        <v>19</v>
      </c>
      <c r="N222" s="214" t="s">
        <v>46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136</v>
      </c>
      <c r="AT222" s="217" t="s">
        <v>131</v>
      </c>
      <c r="AU222" s="217" t="s">
        <v>85</v>
      </c>
      <c r="AY222" s="19" t="s">
        <v>129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83</v>
      </c>
      <c r="BK222" s="218">
        <f>ROUND(I222*H222,2)</f>
        <v>0</v>
      </c>
      <c r="BL222" s="19" t="s">
        <v>136</v>
      </c>
      <c r="BM222" s="217" t="s">
        <v>218</v>
      </c>
    </row>
    <row r="223" s="2" customFormat="1">
      <c r="A223" s="40"/>
      <c r="B223" s="41"/>
      <c r="C223" s="42"/>
      <c r="D223" s="219" t="s">
        <v>138</v>
      </c>
      <c r="E223" s="42"/>
      <c r="F223" s="220" t="s">
        <v>219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138</v>
      </c>
      <c r="AU223" s="19" t="s">
        <v>85</v>
      </c>
    </row>
    <row r="224" s="13" customFormat="1">
      <c r="A224" s="13"/>
      <c r="B224" s="224"/>
      <c r="C224" s="225"/>
      <c r="D224" s="226" t="s">
        <v>140</v>
      </c>
      <c r="E224" s="227" t="s">
        <v>19</v>
      </c>
      <c r="F224" s="228" t="s">
        <v>147</v>
      </c>
      <c r="G224" s="225"/>
      <c r="H224" s="227" t="s">
        <v>19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140</v>
      </c>
      <c r="AU224" s="234" t="s">
        <v>85</v>
      </c>
      <c r="AV224" s="13" t="s">
        <v>83</v>
      </c>
      <c r="AW224" s="13" t="s">
        <v>35</v>
      </c>
      <c r="AX224" s="13" t="s">
        <v>75</v>
      </c>
      <c r="AY224" s="234" t="s">
        <v>129</v>
      </c>
    </row>
    <row r="225" s="14" customFormat="1">
      <c r="A225" s="14"/>
      <c r="B225" s="235"/>
      <c r="C225" s="236"/>
      <c r="D225" s="226" t="s">
        <v>140</v>
      </c>
      <c r="E225" s="237" t="s">
        <v>19</v>
      </c>
      <c r="F225" s="238" t="s">
        <v>220</v>
      </c>
      <c r="G225" s="236"/>
      <c r="H225" s="239">
        <v>6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140</v>
      </c>
      <c r="AU225" s="245" t="s">
        <v>85</v>
      </c>
      <c r="AV225" s="14" t="s">
        <v>85</v>
      </c>
      <c r="AW225" s="14" t="s">
        <v>35</v>
      </c>
      <c r="AX225" s="14" t="s">
        <v>75</v>
      </c>
      <c r="AY225" s="245" t="s">
        <v>129</v>
      </c>
    </row>
    <row r="226" s="15" customFormat="1">
      <c r="A226" s="15"/>
      <c r="B226" s="246"/>
      <c r="C226" s="247"/>
      <c r="D226" s="226" t="s">
        <v>140</v>
      </c>
      <c r="E226" s="248" t="s">
        <v>19</v>
      </c>
      <c r="F226" s="249" t="s">
        <v>151</v>
      </c>
      <c r="G226" s="247"/>
      <c r="H226" s="250">
        <v>6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6" t="s">
        <v>140</v>
      </c>
      <c r="AU226" s="256" t="s">
        <v>85</v>
      </c>
      <c r="AV226" s="15" t="s">
        <v>136</v>
      </c>
      <c r="AW226" s="15" t="s">
        <v>35</v>
      </c>
      <c r="AX226" s="15" t="s">
        <v>83</v>
      </c>
      <c r="AY226" s="256" t="s">
        <v>129</v>
      </c>
    </row>
    <row r="227" s="14" customFormat="1">
      <c r="A227" s="14"/>
      <c r="B227" s="235"/>
      <c r="C227" s="236"/>
      <c r="D227" s="226" t="s">
        <v>140</v>
      </c>
      <c r="E227" s="236"/>
      <c r="F227" s="238" t="s">
        <v>221</v>
      </c>
      <c r="G227" s="236"/>
      <c r="H227" s="239">
        <v>7.2000000000000002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140</v>
      </c>
      <c r="AU227" s="245" t="s">
        <v>85</v>
      </c>
      <c r="AV227" s="14" t="s">
        <v>85</v>
      </c>
      <c r="AW227" s="14" t="s">
        <v>4</v>
      </c>
      <c r="AX227" s="14" t="s">
        <v>83</v>
      </c>
      <c r="AY227" s="245" t="s">
        <v>129</v>
      </c>
    </row>
    <row r="228" s="2" customFormat="1" ht="16.5" customHeight="1">
      <c r="A228" s="40"/>
      <c r="B228" s="41"/>
      <c r="C228" s="257" t="s">
        <v>222</v>
      </c>
      <c r="D228" s="257" t="s">
        <v>223</v>
      </c>
      <c r="E228" s="258" t="s">
        <v>224</v>
      </c>
      <c r="F228" s="259" t="s">
        <v>225</v>
      </c>
      <c r="G228" s="260" t="s">
        <v>226</v>
      </c>
      <c r="H228" s="261">
        <v>0.13200000000000001</v>
      </c>
      <c r="I228" s="262"/>
      <c r="J228" s="263">
        <f>ROUND(I228*H228,2)</f>
        <v>0</v>
      </c>
      <c r="K228" s="259" t="s">
        <v>135</v>
      </c>
      <c r="L228" s="264"/>
      <c r="M228" s="265" t="s">
        <v>19</v>
      </c>
      <c r="N228" s="266" t="s">
        <v>46</v>
      </c>
      <c r="O228" s="86"/>
      <c r="P228" s="215">
        <f>O228*H228</f>
        <v>0</v>
      </c>
      <c r="Q228" s="215">
        <v>0.001</v>
      </c>
      <c r="R228" s="215">
        <f>Q228*H228</f>
        <v>0.00013200000000000001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144</v>
      </c>
      <c r="AT228" s="217" t="s">
        <v>223</v>
      </c>
      <c r="AU228" s="217" t="s">
        <v>85</v>
      </c>
      <c r="AY228" s="19" t="s">
        <v>129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83</v>
      </c>
      <c r="BK228" s="218">
        <f>ROUND(I228*H228,2)</f>
        <v>0</v>
      </c>
      <c r="BL228" s="19" t="s">
        <v>136</v>
      </c>
      <c r="BM228" s="217" t="s">
        <v>227</v>
      </c>
    </row>
    <row r="229" s="13" customFormat="1">
      <c r="A229" s="13"/>
      <c r="B229" s="224"/>
      <c r="C229" s="225"/>
      <c r="D229" s="226" t="s">
        <v>140</v>
      </c>
      <c r="E229" s="227" t="s">
        <v>19</v>
      </c>
      <c r="F229" s="228" t="s">
        <v>147</v>
      </c>
      <c r="G229" s="225"/>
      <c r="H229" s="227" t="s">
        <v>19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140</v>
      </c>
      <c r="AU229" s="234" t="s">
        <v>85</v>
      </c>
      <c r="AV229" s="13" t="s">
        <v>83</v>
      </c>
      <c r="AW229" s="13" t="s">
        <v>35</v>
      </c>
      <c r="AX229" s="13" t="s">
        <v>75</v>
      </c>
      <c r="AY229" s="234" t="s">
        <v>129</v>
      </c>
    </row>
    <row r="230" s="14" customFormat="1">
      <c r="A230" s="14"/>
      <c r="B230" s="235"/>
      <c r="C230" s="236"/>
      <c r="D230" s="226" t="s">
        <v>140</v>
      </c>
      <c r="E230" s="237" t="s">
        <v>19</v>
      </c>
      <c r="F230" s="238" t="s">
        <v>220</v>
      </c>
      <c r="G230" s="236"/>
      <c r="H230" s="239">
        <v>6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140</v>
      </c>
      <c r="AU230" s="245" t="s">
        <v>85</v>
      </c>
      <c r="AV230" s="14" t="s">
        <v>85</v>
      </c>
      <c r="AW230" s="14" t="s">
        <v>35</v>
      </c>
      <c r="AX230" s="14" t="s">
        <v>75</v>
      </c>
      <c r="AY230" s="245" t="s">
        <v>129</v>
      </c>
    </row>
    <row r="231" s="15" customFormat="1">
      <c r="A231" s="15"/>
      <c r="B231" s="246"/>
      <c r="C231" s="247"/>
      <c r="D231" s="226" t="s">
        <v>140</v>
      </c>
      <c r="E231" s="248" t="s">
        <v>19</v>
      </c>
      <c r="F231" s="249" t="s">
        <v>151</v>
      </c>
      <c r="G231" s="247"/>
      <c r="H231" s="250">
        <v>6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6" t="s">
        <v>140</v>
      </c>
      <c r="AU231" s="256" t="s">
        <v>85</v>
      </c>
      <c r="AV231" s="15" t="s">
        <v>136</v>
      </c>
      <c r="AW231" s="15" t="s">
        <v>35</v>
      </c>
      <c r="AX231" s="15" t="s">
        <v>83</v>
      </c>
      <c r="AY231" s="256" t="s">
        <v>129</v>
      </c>
    </row>
    <row r="232" s="14" customFormat="1">
      <c r="A232" s="14"/>
      <c r="B232" s="235"/>
      <c r="C232" s="236"/>
      <c r="D232" s="226" t="s">
        <v>140</v>
      </c>
      <c r="E232" s="236"/>
      <c r="F232" s="238" t="s">
        <v>228</v>
      </c>
      <c r="G232" s="236"/>
      <c r="H232" s="239">
        <v>0.13200000000000001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140</v>
      </c>
      <c r="AU232" s="245" t="s">
        <v>85</v>
      </c>
      <c r="AV232" s="14" t="s">
        <v>85</v>
      </c>
      <c r="AW232" s="14" t="s">
        <v>4</v>
      </c>
      <c r="AX232" s="14" t="s">
        <v>83</v>
      </c>
      <c r="AY232" s="245" t="s">
        <v>129</v>
      </c>
    </row>
    <row r="233" s="2" customFormat="1" ht="24.15" customHeight="1">
      <c r="A233" s="40"/>
      <c r="B233" s="41"/>
      <c r="C233" s="206" t="s">
        <v>229</v>
      </c>
      <c r="D233" s="206" t="s">
        <v>131</v>
      </c>
      <c r="E233" s="207" t="s">
        <v>230</v>
      </c>
      <c r="F233" s="208" t="s">
        <v>231</v>
      </c>
      <c r="G233" s="209" t="s">
        <v>134</v>
      </c>
      <c r="H233" s="210">
        <v>343.35000000000002</v>
      </c>
      <c r="I233" s="211"/>
      <c r="J233" s="212">
        <f>ROUND(I233*H233,2)</f>
        <v>0</v>
      </c>
      <c r="K233" s="208" t="s">
        <v>135</v>
      </c>
      <c r="L233" s="46"/>
      <c r="M233" s="213" t="s">
        <v>19</v>
      </c>
      <c r="N233" s="214" t="s">
        <v>46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136</v>
      </c>
      <c r="AT233" s="217" t="s">
        <v>131</v>
      </c>
      <c r="AU233" s="217" t="s">
        <v>85</v>
      </c>
      <c r="AY233" s="19" t="s">
        <v>129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83</v>
      </c>
      <c r="BK233" s="218">
        <f>ROUND(I233*H233,2)</f>
        <v>0</v>
      </c>
      <c r="BL233" s="19" t="s">
        <v>136</v>
      </c>
      <c r="BM233" s="217" t="s">
        <v>232</v>
      </c>
    </row>
    <row r="234" s="2" customFormat="1">
      <c r="A234" s="40"/>
      <c r="B234" s="41"/>
      <c r="C234" s="42"/>
      <c r="D234" s="219" t="s">
        <v>138</v>
      </c>
      <c r="E234" s="42"/>
      <c r="F234" s="220" t="s">
        <v>233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138</v>
      </c>
      <c r="AU234" s="19" t="s">
        <v>85</v>
      </c>
    </row>
    <row r="235" s="13" customFormat="1">
      <c r="A235" s="13"/>
      <c r="B235" s="224"/>
      <c r="C235" s="225"/>
      <c r="D235" s="226" t="s">
        <v>140</v>
      </c>
      <c r="E235" s="227" t="s">
        <v>19</v>
      </c>
      <c r="F235" s="228" t="s">
        <v>141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140</v>
      </c>
      <c r="AU235" s="234" t="s">
        <v>85</v>
      </c>
      <c r="AV235" s="13" t="s">
        <v>83</v>
      </c>
      <c r="AW235" s="13" t="s">
        <v>35</v>
      </c>
      <c r="AX235" s="13" t="s">
        <v>75</v>
      </c>
      <c r="AY235" s="234" t="s">
        <v>129</v>
      </c>
    </row>
    <row r="236" s="14" customFormat="1">
      <c r="A236" s="14"/>
      <c r="B236" s="235"/>
      <c r="C236" s="236"/>
      <c r="D236" s="226" t="s">
        <v>140</v>
      </c>
      <c r="E236" s="237" t="s">
        <v>19</v>
      </c>
      <c r="F236" s="238" t="s">
        <v>142</v>
      </c>
      <c r="G236" s="236"/>
      <c r="H236" s="239">
        <v>229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140</v>
      </c>
      <c r="AU236" s="245" t="s">
        <v>85</v>
      </c>
      <c r="AV236" s="14" t="s">
        <v>85</v>
      </c>
      <c r="AW236" s="14" t="s">
        <v>35</v>
      </c>
      <c r="AX236" s="14" t="s">
        <v>75</v>
      </c>
      <c r="AY236" s="245" t="s">
        <v>129</v>
      </c>
    </row>
    <row r="237" s="13" customFormat="1">
      <c r="A237" s="13"/>
      <c r="B237" s="224"/>
      <c r="C237" s="225"/>
      <c r="D237" s="226" t="s">
        <v>140</v>
      </c>
      <c r="E237" s="227" t="s">
        <v>19</v>
      </c>
      <c r="F237" s="228" t="s">
        <v>143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140</v>
      </c>
      <c r="AU237" s="234" t="s">
        <v>85</v>
      </c>
      <c r="AV237" s="13" t="s">
        <v>83</v>
      </c>
      <c r="AW237" s="13" t="s">
        <v>35</v>
      </c>
      <c r="AX237" s="13" t="s">
        <v>75</v>
      </c>
      <c r="AY237" s="234" t="s">
        <v>129</v>
      </c>
    </row>
    <row r="238" s="14" customFormat="1">
      <c r="A238" s="14"/>
      <c r="B238" s="235"/>
      <c r="C238" s="236"/>
      <c r="D238" s="226" t="s">
        <v>140</v>
      </c>
      <c r="E238" s="237" t="s">
        <v>19</v>
      </c>
      <c r="F238" s="238" t="s">
        <v>144</v>
      </c>
      <c r="G238" s="236"/>
      <c r="H238" s="239">
        <v>8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140</v>
      </c>
      <c r="AU238" s="245" t="s">
        <v>85</v>
      </c>
      <c r="AV238" s="14" t="s">
        <v>85</v>
      </c>
      <c r="AW238" s="14" t="s">
        <v>35</v>
      </c>
      <c r="AX238" s="14" t="s">
        <v>75</v>
      </c>
      <c r="AY238" s="245" t="s">
        <v>129</v>
      </c>
    </row>
    <row r="239" s="13" customFormat="1">
      <c r="A239" s="13"/>
      <c r="B239" s="224"/>
      <c r="C239" s="225"/>
      <c r="D239" s="226" t="s">
        <v>140</v>
      </c>
      <c r="E239" s="227" t="s">
        <v>19</v>
      </c>
      <c r="F239" s="228" t="s">
        <v>145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140</v>
      </c>
      <c r="AU239" s="234" t="s">
        <v>85</v>
      </c>
      <c r="AV239" s="13" t="s">
        <v>83</v>
      </c>
      <c r="AW239" s="13" t="s">
        <v>35</v>
      </c>
      <c r="AX239" s="13" t="s">
        <v>75</v>
      </c>
      <c r="AY239" s="234" t="s">
        <v>129</v>
      </c>
    </row>
    <row r="240" s="14" customFormat="1">
      <c r="A240" s="14"/>
      <c r="B240" s="235"/>
      <c r="C240" s="236"/>
      <c r="D240" s="226" t="s">
        <v>140</v>
      </c>
      <c r="E240" s="237" t="s">
        <v>19</v>
      </c>
      <c r="F240" s="238" t="s">
        <v>146</v>
      </c>
      <c r="G240" s="236"/>
      <c r="H240" s="239">
        <v>35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140</v>
      </c>
      <c r="AU240" s="245" t="s">
        <v>85</v>
      </c>
      <c r="AV240" s="14" t="s">
        <v>85</v>
      </c>
      <c r="AW240" s="14" t="s">
        <v>35</v>
      </c>
      <c r="AX240" s="14" t="s">
        <v>75</v>
      </c>
      <c r="AY240" s="245" t="s">
        <v>129</v>
      </c>
    </row>
    <row r="241" s="13" customFormat="1">
      <c r="A241" s="13"/>
      <c r="B241" s="224"/>
      <c r="C241" s="225"/>
      <c r="D241" s="226" t="s">
        <v>140</v>
      </c>
      <c r="E241" s="227" t="s">
        <v>19</v>
      </c>
      <c r="F241" s="228" t="s">
        <v>147</v>
      </c>
      <c r="G241" s="225"/>
      <c r="H241" s="227" t="s">
        <v>19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140</v>
      </c>
      <c r="AU241" s="234" t="s">
        <v>85</v>
      </c>
      <c r="AV241" s="13" t="s">
        <v>83</v>
      </c>
      <c r="AW241" s="13" t="s">
        <v>35</v>
      </c>
      <c r="AX241" s="13" t="s">
        <v>75</v>
      </c>
      <c r="AY241" s="234" t="s">
        <v>129</v>
      </c>
    </row>
    <row r="242" s="14" customFormat="1">
      <c r="A242" s="14"/>
      <c r="B242" s="235"/>
      <c r="C242" s="236"/>
      <c r="D242" s="226" t="s">
        <v>140</v>
      </c>
      <c r="E242" s="237" t="s">
        <v>19</v>
      </c>
      <c r="F242" s="238" t="s">
        <v>148</v>
      </c>
      <c r="G242" s="236"/>
      <c r="H242" s="239">
        <v>30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140</v>
      </c>
      <c r="AU242" s="245" t="s">
        <v>85</v>
      </c>
      <c r="AV242" s="14" t="s">
        <v>85</v>
      </c>
      <c r="AW242" s="14" t="s">
        <v>35</v>
      </c>
      <c r="AX242" s="14" t="s">
        <v>75</v>
      </c>
      <c r="AY242" s="245" t="s">
        <v>129</v>
      </c>
    </row>
    <row r="243" s="13" customFormat="1">
      <c r="A243" s="13"/>
      <c r="B243" s="224"/>
      <c r="C243" s="225"/>
      <c r="D243" s="226" t="s">
        <v>140</v>
      </c>
      <c r="E243" s="227" t="s">
        <v>19</v>
      </c>
      <c r="F243" s="228" t="s">
        <v>149</v>
      </c>
      <c r="G243" s="225"/>
      <c r="H243" s="227" t="s">
        <v>19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140</v>
      </c>
      <c r="AU243" s="234" t="s">
        <v>85</v>
      </c>
      <c r="AV243" s="13" t="s">
        <v>83</v>
      </c>
      <c r="AW243" s="13" t="s">
        <v>35</v>
      </c>
      <c r="AX243" s="13" t="s">
        <v>75</v>
      </c>
      <c r="AY243" s="234" t="s">
        <v>129</v>
      </c>
    </row>
    <row r="244" s="14" customFormat="1">
      <c r="A244" s="14"/>
      <c r="B244" s="235"/>
      <c r="C244" s="236"/>
      <c r="D244" s="226" t="s">
        <v>140</v>
      </c>
      <c r="E244" s="237" t="s">
        <v>19</v>
      </c>
      <c r="F244" s="238" t="s">
        <v>150</v>
      </c>
      <c r="G244" s="236"/>
      <c r="H244" s="239">
        <v>25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140</v>
      </c>
      <c r="AU244" s="245" t="s">
        <v>85</v>
      </c>
      <c r="AV244" s="14" t="s">
        <v>85</v>
      </c>
      <c r="AW244" s="14" t="s">
        <v>35</v>
      </c>
      <c r="AX244" s="14" t="s">
        <v>75</v>
      </c>
      <c r="AY244" s="245" t="s">
        <v>129</v>
      </c>
    </row>
    <row r="245" s="15" customFormat="1">
      <c r="A245" s="15"/>
      <c r="B245" s="246"/>
      <c r="C245" s="247"/>
      <c r="D245" s="226" t="s">
        <v>140</v>
      </c>
      <c r="E245" s="248" t="s">
        <v>19</v>
      </c>
      <c r="F245" s="249" t="s">
        <v>151</v>
      </c>
      <c r="G245" s="247"/>
      <c r="H245" s="250">
        <v>327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140</v>
      </c>
      <c r="AU245" s="256" t="s">
        <v>85</v>
      </c>
      <c r="AV245" s="15" t="s">
        <v>136</v>
      </c>
      <c r="AW245" s="15" t="s">
        <v>35</v>
      </c>
      <c r="AX245" s="15" t="s">
        <v>83</v>
      </c>
      <c r="AY245" s="256" t="s">
        <v>129</v>
      </c>
    </row>
    <row r="246" s="14" customFormat="1">
      <c r="A246" s="14"/>
      <c r="B246" s="235"/>
      <c r="C246" s="236"/>
      <c r="D246" s="226" t="s">
        <v>140</v>
      </c>
      <c r="E246" s="236"/>
      <c r="F246" s="238" t="s">
        <v>152</v>
      </c>
      <c r="G246" s="236"/>
      <c r="H246" s="239">
        <v>343.35000000000002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140</v>
      </c>
      <c r="AU246" s="245" t="s">
        <v>85</v>
      </c>
      <c r="AV246" s="14" t="s">
        <v>85</v>
      </c>
      <c r="AW246" s="14" t="s">
        <v>4</v>
      </c>
      <c r="AX246" s="14" t="s">
        <v>83</v>
      </c>
      <c r="AY246" s="245" t="s">
        <v>129</v>
      </c>
    </row>
    <row r="247" s="2" customFormat="1" ht="16.5" customHeight="1">
      <c r="A247" s="40"/>
      <c r="B247" s="41"/>
      <c r="C247" s="206" t="s">
        <v>234</v>
      </c>
      <c r="D247" s="206" t="s">
        <v>131</v>
      </c>
      <c r="E247" s="207" t="s">
        <v>235</v>
      </c>
      <c r="F247" s="208" t="s">
        <v>236</v>
      </c>
      <c r="G247" s="209" t="s">
        <v>134</v>
      </c>
      <c r="H247" s="210">
        <v>25</v>
      </c>
      <c r="I247" s="211"/>
      <c r="J247" s="212">
        <f>ROUND(I247*H247,2)</f>
        <v>0</v>
      </c>
      <c r="K247" s="208" t="s">
        <v>135</v>
      </c>
      <c r="L247" s="46"/>
      <c r="M247" s="213" t="s">
        <v>19</v>
      </c>
      <c r="N247" s="214" t="s">
        <v>46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136</v>
      </c>
      <c r="AT247" s="217" t="s">
        <v>131</v>
      </c>
      <c r="AU247" s="217" t="s">
        <v>85</v>
      </c>
      <c r="AY247" s="19" t="s">
        <v>129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83</v>
      </c>
      <c r="BK247" s="218">
        <f>ROUND(I247*H247,2)</f>
        <v>0</v>
      </c>
      <c r="BL247" s="19" t="s">
        <v>136</v>
      </c>
      <c r="BM247" s="217" t="s">
        <v>237</v>
      </c>
    </row>
    <row r="248" s="2" customFormat="1">
      <c r="A248" s="40"/>
      <c r="B248" s="41"/>
      <c r="C248" s="42"/>
      <c r="D248" s="219" t="s">
        <v>138</v>
      </c>
      <c r="E248" s="42"/>
      <c r="F248" s="220" t="s">
        <v>238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138</v>
      </c>
      <c r="AU248" s="19" t="s">
        <v>85</v>
      </c>
    </row>
    <row r="249" s="2" customFormat="1" ht="16.5" customHeight="1">
      <c r="A249" s="40"/>
      <c r="B249" s="41"/>
      <c r="C249" s="257" t="s">
        <v>239</v>
      </c>
      <c r="D249" s="257" t="s">
        <v>223</v>
      </c>
      <c r="E249" s="258" t="s">
        <v>240</v>
      </c>
      <c r="F249" s="259" t="s">
        <v>241</v>
      </c>
      <c r="G249" s="260" t="s">
        <v>226</v>
      </c>
      <c r="H249" s="261">
        <v>0.625</v>
      </c>
      <c r="I249" s="262"/>
      <c r="J249" s="263">
        <f>ROUND(I249*H249,2)</f>
        <v>0</v>
      </c>
      <c r="K249" s="259" t="s">
        <v>135</v>
      </c>
      <c r="L249" s="264"/>
      <c r="M249" s="265" t="s">
        <v>19</v>
      </c>
      <c r="N249" s="266" t="s">
        <v>46</v>
      </c>
      <c r="O249" s="86"/>
      <c r="P249" s="215">
        <f>O249*H249</f>
        <v>0</v>
      </c>
      <c r="Q249" s="215">
        <v>0.001</v>
      </c>
      <c r="R249" s="215">
        <f>Q249*H249</f>
        <v>0.00062500000000000001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144</v>
      </c>
      <c r="AT249" s="217" t="s">
        <v>223</v>
      </c>
      <c r="AU249" s="217" t="s">
        <v>85</v>
      </c>
      <c r="AY249" s="19" t="s">
        <v>129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83</v>
      </c>
      <c r="BK249" s="218">
        <f>ROUND(I249*H249,2)</f>
        <v>0</v>
      </c>
      <c r="BL249" s="19" t="s">
        <v>136</v>
      </c>
      <c r="BM249" s="217" t="s">
        <v>242</v>
      </c>
    </row>
    <row r="250" s="14" customFormat="1">
      <c r="A250" s="14"/>
      <c r="B250" s="235"/>
      <c r="C250" s="236"/>
      <c r="D250" s="226" t="s">
        <v>140</v>
      </c>
      <c r="E250" s="236"/>
      <c r="F250" s="238" t="s">
        <v>243</v>
      </c>
      <c r="G250" s="236"/>
      <c r="H250" s="239">
        <v>0.625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140</v>
      </c>
      <c r="AU250" s="245" t="s">
        <v>85</v>
      </c>
      <c r="AV250" s="14" t="s">
        <v>85</v>
      </c>
      <c r="AW250" s="14" t="s">
        <v>4</v>
      </c>
      <c r="AX250" s="14" t="s">
        <v>83</v>
      </c>
      <c r="AY250" s="245" t="s">
        <v>129</v>
      </c>
    </row>
    <row r="251" s="2" customFormat="1" ht="21.75" customHeight="1">
      <c r="A251" s="40"/>
      <c r="B251" s="41"/>
      <c r="C251" s="206" t="s">
        <v>244</v>
      </c>
      <c r="D251" s="206" t="s">
        <v>131</v>
      </c>
      <c r="E251" s="207" t="s">
        <v>245</v>
      </c>
      <c r="F251" s="208" t="s">
        <v>246</v>
      </c>
      <c r="G251" s="209" t="s">
        <v>247</v>
      </c>
      <c r="H251" s="210">
        <v>4</v>
      </c>
      <c r="I251" s="211"/>
      <c r="J251" s="212">
        <f>ROUND(I251*H251,2)</f>
        <v>0</v>
      </c>
      <c r="K251" s="208" t="s">
        <v>135</v>
      </c>
      <c r="L251" s="46"/>
      <c r="M251" s="213" t="s">
        <v>19</v>
      </c>
      <c r="N251" s="214" t="s">
        <v>46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136</v>
      </c>
      <c r="AT251" s="217" t="s">
        <v>131</v>
      </c>
      <c r="AU251" s="217" t="s">
        <v>85</v>
      </c>
      <c r="AY251" s="19" t="s">
        <v>129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83</v>
      </c>
      <c r="BK251" s="218">
        <f>ROUND(I251*H251,2)</f>
        <v>0</v>
      </c>
      <c r="BL251" s="19" t="s">
        <v>136</v>
      </c>
      <c r="BM251" s="217" t="s">
        <v>248</v>
      </c>
    </row>
    <row r="252" s="2" customFormat="1">
      <c r="A252" s="40"/>
      <c r="B252" s="41"/>
      <c r="C252" s="42"/>
      <c r="D252" s="219" t="s">
        <v>138</v>
      </c>
      <c r="E252" s="42"/>
      <c r="F252" s="220" t="s">
        <v>249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138</v>
      </c>
      <c r="AU252" s="19" t="s">
        <v>85</v>
      </c>
    </row>
    <row r="253" s="2" customFormat="1" ht="24.15" customHeight="1">
      <c r="A253" s="40"/>
      <c r="B253" s="41"/>
      <c r="C253" s="206" t="s">
        <v>250</v>
      </c>
      <c r="D253" s="206" t="s">
        <v>131</v>
      </c>
      <c r="E253" s="207" t="s">
        <v>251</v>
      </c>
      <c r="F253" s="208" t="s">
        <v>252</v>
      </c>
      <c r="G253" s="209" t="s">
        <v>247</v>
      </c>
      <c r="H253" s="210">
        <v>4</v>
      </c>
      <c r="I253" s="211"/>
      <c r="J253" s="212">
        <f>ROUND(I253*H253,2)</f>
        <v>0</v>
      </c>
      <c r="K253" s="208" t="s">
        <v>135</v>
      </c>
      <c r="L253" s="46"/>
      <c r="M253" s="213" t="s">
        <v>19</v>
      </c>
      <c r="N253" s="214" t="s">
        <v>46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136</v>
      </c>
      <c r="AT253" s="217" t="s">
        <v>131</v>
      </c>
      <c r="AU253" s="217" t="s">
        <v>85</v>
      </c>
      <c r="AY253" s="19" t="s">
        <v>129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83</v>
      </c>
      <c r="BK253" s="218">
        <f>ROUND(I253*H253,2)</f>
        <v>0</v>
      </c>
      <c r="BL253" s="19" t="s">
        <v>136</v>
      </c>
      <c r="BM253" s="217" t="s">
        <v>253</v>
      </c>
    </row>
    <row r="254" s="2" customFormat="1">
      <c r="A254" s="40"/>
      <c r="B254" s="41"/>
      <c r="C254" s="42"/>
      <c r="D254" s="219" t="s">
        <v>138</v>
      </c>
      <c r="E254" s="42"/>
      <c r="F254" s="220" t="s">
        <v>254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138</v>
      </c>
      <c r="AU254" s="19" t="s">
        <v>85</v>
      </c>
    </row>
    <row r="255" s="2" customFormat="1" ht="16.5" customHeight="1">
      <c r="A255" s="40"/>
      <c r="B255" s="41"/>
      <c r="C255" s="257" t="s">
        <v>255</v>
      </c>
      <c r="D255" s="257" t="s">
        <v>223</v>
      </c>
      <c r="E255" s="258" t="s">
        <v>256</v>
      </c>
      <c r="F255" s="259" t="s">
        <v>257</v>
      </c>
      <c r="G255" s="260" t="s">
        <v>247</v>
      </c>
      <c r="H255" s="261">
        <v>4</v>
      </c>
      <c r="I255" s="262"/>
      <c r="J255" s="263">
        <f>ROUND(I255*H255,2)</f>
        <v>0</v>
      </c>
      <c r="K255" s="259" t="s">
        <v>19</v>
      </c>
      <c r="L255" s="264"/>
      <c r="M255" s="265" t="s">
        <v>19</v>
      </c>
      <c r="N255" s="266" t="s">
        <v>46</v>
      </c>
      <c r="O255" s="86"/>
      <c r="P255" s="215">
        <f>O255*H255</f>
        <v>0</v>
      </c>
      <c r="Q255" s="215">
        <v>0.027</v>
      </c>
      <c r="R255" s="215">
        <f>Q255*H255</f>
        <v>0.108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144</v>
      </c>
      <c r="AT255" s="217" t="s">
        <v>223</v>
      </c>
      <c r="AU255" s="217" t="s">
        <v>85</v>
      </c>
      <c r="AY255" s="19" t="s">
        <v>129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83</v>
      </c>
      <c r="BK255" s="218">
        <f>ROUND(I255*H255,2)</f>
        <v>0</v>
      </c>
      <c r="BL255" s="19" t="s">
        <v>136</v>
      </c>
      <c r="BM255" s="217" t="s">
        <v>258</v>
      </c>
    </row>
    <row r="256" s="2" customFormat="1" ht="16.5" customHeight="1">
      <c r="A256" s="40"/>
      <c r="B256" s="41"/>
      <c r="C256" s="206" t="s">
        <v>259</v>
      </c>
      <c r="D256" s="206" t="s">
        <v>131</v>
      </c>
      <c r="E256" s="207" t="s">
        <v>260</v>
      </c>
      <c r="F256" s="208" t="s">
        <v>261</v>
      </c>
      <c r="G256" s="209" t="s">
        <v>247</v>
      </c>
      <c r="H256" s="210">
        <v>4</v>
      </c>
      <c r="I256" s="211"/>
      <c r="J256" s="212">
        <f>ROUND(I256*H256,2)</f>
        <v>0</v>
      </c>
      <c r="K256" s="208" t="s">
        <v>135</v>
      </c>
      <c r="L256" s="46"/>
      <c r="M256" s="213" t="s">
        <v>19</v>
      </c>
      <c r="N256" s="214" t="s">
        <v>46</v>
      </c>
      <c r="O256" s="86"/>
      <c r="P256" s="215">
        <f>O256*H256</f>
        <v>0</v>
      </c>
      <c r="Q256" s="215">
        <v>5.0000000000000002E-05</v>
      </c>
      <c r="R256" s="215">
        <f>Q256*H256</f>
        <v>0.00020000000000000001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136</v>
      </c>
      <c r="AT256" s="217" t="s">
        <v>131</v>
      </c>
      <c r="AU256" s="217" t="s">
        <v>85</v>
      </c>
      <c r="AY256" s="19" t="s">
        <v>129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83</v>
      </c>
      <c r="BK256" s="218">
        <f>ROUND(I256*H256,2)</f>
        <v>0</v>
      </c>
      <c r="BL256" s="19" t="s">
        <v>136</v>
      </c>
      <c r="BM256" s="217" t="s">
        <v>262</v>
      </c>
    </row>
    <row r="257" s="2" customFormat="1">
      <c r="A257" s="40"/>
      <c r="B257" s="41"/>
      <c r="C257" s="42"/>
      <c r="D257" s="219" t="s">
        <v>138</v>
      </c>
      <c r="E257" s="42"/>
      <c r="F257" s="220" t="s">
        <v>263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138</v>
      </c>
      <c r="AU257" s="19" t="s">
        <v>85</v>
      </c>
    </row>
    <row r="258" s="2" customFormat="1" ht="16.5" customHeight="1">
      <c r="A258" s="40"/>
      <c r="B258" s="41"/>
      <c r="C258" s="257" t="s">
        <v>7</v>
      </c>
      <c r="D258" s="257" t="s">
        <v>223</v>
      </c>
      <c r="E258" s="258" t="s">
        <v>264</v>
      </c>
      <c r="F258" s="259" t="s">
        <v>265</v>
      </c>
      <c r="G258" s="260" t="s">
        <v>247</v>
      </c>
      <c r="H258" s="261">
        <v>12</v>
      </c>
      <c r="I258" s="262"/>
      <c r="J258" s="263">
        <f>ROUND(I258*H258,2)</f>
        <v>0</v>
      </c>
      <c r="K258" s="259" t="s">
        <v>135</v>
      </c>
      <c r="L258" s="264"/>
      <c r="M258" s="265" t="s">
        <v>19</v>
      </c>
      <c r="N258" s="266" t="s">
        <v>46</v>
      </c>
      <c r="O258" s="86"/>
      <c r="P258" s="215">
        <f>O258*H258</f>
        <v>0</v>
      </c>
      <c r="Q258" s="215">
        <v>0.0047200000000000002</v>
      </c>
      <c r="R258" s="215">
        <f>Q258*H258</f>
        <v>0.056640000000000003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144</v>
      </c>
      <c r="AT258" s="217" t="s">
        <v>223</v>
      </c>
      <c r="AU258" s="217" t="s">
        <v>85</v>
      </c>
      <c r="AY258" s="19" t="s">
        <v>129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83</v>
      </c>
      <c r="BK258" s="218">
        <f>ROUND(I258*H258,2)</f>
        <v>0</v>
      </c>
      <c r="BL258" s="19" t="s">
        <v>136</v>
      </c>
      <c r="BM258" s="217" t="s">
        <v>266</v>
      </c>
    </row>
    <row r="259" s="14" customFormat="1">
      <c r="A259" s="14"/>
      <c r="B259" s="235"/>
      <c r="C259" s="236"/>
      <c r="D259" s="226" t="s">
        <v>140</v>
      </c>
      <c r="E259" s="236"/>
      <c r="F259" s="238" t="s">
        <v>267</v>
      </c>
      <c r="G259" s="236"/>
      <c r="H259" s="239">
        <v>12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140</v>
      </c>
      <c r="AU259" s="245" t="s">
        <v>85</v>
      </c>
      <c r="AV259" s="14" t="s">
        <v>85</v>
      </c>
      <c r="AW259" s="14" t="s">
        <v>4</v>
      </c>
      <c r="AX259" s="14" t="s">
        <v>83</v>
      </c>
      <c r="AY259" s="245" t="s">
        <v>129</v>
      </c>
    </row>
    <row r="260" s="2" customFormat="1" ht="16.5" customHeight="1">
      <c r="A260" s="40"/>
      <c r="B260" s="41"/>
      <c r="C260" s="206" t="s">
        <v>268</v>
      </c>
      <c r="D260" s="206" t="s">
        <v>131</v>
      </c>
      <c r="E260" s="207" t="s">
        <v>269</v>
      </c>
      <c r="F260" s="208" t="s">
        <v>270</v>
      </c>
      <c r="G260" s="209" t="s">
        <v>134</v>
      </c>
      <c r="H260" s="210">
        <v>5</v>
      </c>
      <c r="I260" s="211"/>
      <c r="J260" s="212">
        <f>ROUND(I260*H260,2)</f>
        <v>0</v>
      </c>
      <c r="K260" s="208" t="s">
        <v>135</v>
      </c>
      <c r="L260" s="46"/>
      <c r="M260" s="213" t="s">
        <v>19</v>
      </c>
      <c r="N260" s="214" t="s">
        <v>46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136</v>
      </c>
      <c r="AT260" s="217" t="s">
        <v>131</v>
      </c>
      <c r="AU260" s="217" t="s">
        <v>85</v>
      </c>
      <c r="AY260" s="19" t="s">
        <v>129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83</v>
      </c>
      <c r="BK260" s="218">
        <f>ROUND(I260*H260,2)</f>
        <v>0</v>
      </c>
      <c r="BL260" s="19" t="s">
        <v>136</v>
      </c>
      <c r="BM260" s="217" t="s">
        <v>271</v>
      </c>
    </row>
    <row r="261" s="2" customFormat="1">
      <c r="A261" s="40"/>
      <c r="B261" s="41"/>
      <c r="C261" s="42"/>
      <c r="D261" s="219" t="s">
        <v>138</v>
      </c>
      <c r="E261" s="42"/>
      <c r="F261" s="220" t="s">
        <v>272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138</v>
      </c>
      <c r="AU261" s="19" t="s">
        <v>85</v>
      </c>
    </row>
    <row r="262" s="2" customFormat="1" ht="16.5" customHeight="1">
      <c r="A262" s="40"/>
      <c r="B262" s="41"/>
      <c r="C262" s="257" t="s">
        <v>273</v>
      </c>
      <c r="D262" s="257" t="s">
        <v>223</v>
      </c>
      <c r="E262" s="258" t="s">
        <v>274</v>
      </c>
      <c r="F262" s="259" t="s">
        <v>275</v>
      </c>
      <c r="G262" s="260" t="s">
        <v>155</v>
      </c>
      <c r="H262" s="261">
        <v>1</v>
      </c>
      <c r="I262" s="262"/>
      <c r="J262" s="263">
        <f>ROUND(I262*H262,2)</f>
        <v>0</v>
      </c>
      <c r="K262" s="259" t="s">
        <v>135</v>
      </c>
      <c r="L262" s="264"/>
      <c r="M262" s="265" t="s">
        <v>19</v>
      </c>
      <c r="N262" s="266" t="s">
        <v>46</v>
      </c>
      <c r="O262" s="86"/>
      <c r="P262" s="215">
        <f>O262*H262</f>
        <v>0</v>
      </c>
      <c r="Q262" s="215">
        <v>0.20000000000000001</v>
      </c>
      <c r="R262" s="215">
        <f>Q262*H262</f>
        <v>0.20000000000000001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144</v>
      </c>
      <c r="AT262" s="217" t="s">
        <v>223</v>
      </c>
      <c r="AU262" s="217" t="s">
        <v>85</v>
      </c>
      <c r="AY262" s="19" t="s">
        <v>129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83</v>
      </c>
      <c r="BK262" s="218">
        <f>ROUND(I262*H262,2)</f>
        <v>0</v>
      </c>
      <c r="BL262" s="19" t="s">
        <v>136</v>
      </c>
      <c r="BM262" s="217" t="s">
        <v>276</v>
      </c>
    </row>
    <row r="263" s="14" customFormat="1">
      <c r="A263" s="14"/>
      <c r="B263" s="235"/>
      <c r="C263" s="236"/>
      <c r="D263" s="226" t="s">
        <v>140</v>
      </c>
      <c r="E263" s="236"/>
      <c r="F263" s="238" t="s">
        <v>277</v>
      </c>
      <c r="G263" s="236"/>
      <c r="H263" s="239">
        <v>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140</v>
      </c>
      <c r="AU263" s="245" t="s">
        <v>85</v>
      </c>
      <c r="AV263" s="14" t="s">
        <v>85</v>
      </c>
      <c r="AW263" s="14" t="s">
        <v>4</v>
      </c>
      <c r="AX263" s="14" t="s">
        <v>83</v>
      </c>
      <c r="AY263" s="245" t="s">
        <v>129</v>
      </c>
    </row>
    <row r="264" s="12" customFormat="1" ht="22.8" customHeight="1">
      <c r="A264" s="12"/>
      <c r="B264" s="190"/>
      <c r="C264" s="191"/>
      <c r="D264" s="192" t="s">
        <v>74</v>
      </c>
      <c r="E264" s="204" t="s">
        <v>85</v>
      </c>
      <c r="F264" s="204" t="s">
        <v>278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SUM(P265:P306)</f>
        <v>0</v>
      </c>
      <c r="Q264" s="198"/>
      <c r="R264" s="199">
        <f>SUM(R265:R306)</f>
        <v>14.417266779999999</v>
      </c>
      <c r="S264" s="198"/>
      <c r="T264" s="200">
        <f>SUM(T265:T306)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83</v>
      </c>
      <c r="AT264" s="202" t="s">
        <v>74</v>
      </c>
      <c r="AU264" s="202" t="s">
        <v>83</v>
      </c>
      <c r="AY264" s="201" t="s">
        <v>129</v>
      </c>
      <c r="BK264" s="203">
        <f>SUM(BK265:BK306)</f>
        <v>0</v>
      </c>
    </row>
    <row r="265" s="2" customFormat="1" ht="33" customHeight="1">
      <c r="A265" s="40"/>
      <c r="B265" s="41"/>
      <c r="C265" s="206" t="s">
        <v>279</v>
      </c>
      <c r="D265" s="206" t="s">
        <v>131</v>
      </c>
      <c r="E265" s="207" t="s">
        <v>280</v>
      </c>
      <c r="F265" s="208" t="s">
        <v>281</v>
      </c>
      <c r="G265" s="209" t="s">
        <v>282</v>
      </c>
      <c r="H265" s="210">
        <v>29.149999999999999</v>
      </c>
      <c r="I265" s="211"/>
      <c r="J265" s="212">
        <f>ROUND(I265*H265,2)</f>
        <v>0</v>
      </c>
      <c r="K265" s="208" t="s">
        <v>135</v>
      </c>
      <c r="L265" s="46"/>
      <c r="M265" s="213" t="s">
        <v>19</v>
      </c>
      <c r="N265" s="214" t="s">
        <v>46</v>
      </c>
      <c r="O265" s="86"/>
      <c r="P265" s="215">
        <f>O265*H265</f>
        <v>0</v>
      </c>
      <c r="Q265" s="215">
        <v>0.20455000000000001</v>
      </c>
      <c r="R265" s="215">
        <f>Q265*H265</f>
        <v>5.9626324999999998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136</v>
      </c>
      <c r="AT265" s="217" t="s">
        <v>131</v>
      </c>
      <c r="AU265" s="217" t="s">
        <v>85</v>
      </c>
      <c r="AY265" s="19" t="s">
        <v>129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83</v>
      </c>
      <c r="BK265" s="218">
        <f>ROUND(I265*H265,2)</f>
        <v>0</v>
      </c>
      <c r="BL265" s="19" t="s">
        <v>136</v>
      </c>
      <c r="BM265" s="217" t="s">
        <v>283</v>
      </c>
    </row>
    <row r="266" s="2" customFormat="1">
      <c r="A266" s="40"/>
      <c r="B266" s="41"/>
      <c r="C266" s="42"/>
      <c r="D266" s="219" t="s">
        <v>138</v>
      </c>
      <c r="E266" s="42"/>
      <c r="F266" s="220" t="s">
        <v>284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138</v>
      </c>
      <c r="AU266" s="19" t="s">
        <v>85</v>
      </c>
    </row>
    <row r="267" s="13" customFormat="1">
      <c r="A267" s="13"/>
      <c r="B267" s="224"/>
      <c r="C267" s="225"/>
      <c r="D267" s="226" t="s">
        <v>140</v>
      </c>
      <c r="E267" s="227" t="s">
        <v>19</v>
      </c>
      <c r="F267" s="228" t="s">
        <v>285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140</v>
      </c>
      <c r="AU267" s="234" t="s">
        <v>85</v>
      </c>
      <c r="AV267" s="13" t="s">
        <v>83</v>
      </c>
      <c r="AW267" s="13" t="s">
        <v>35</v>
      </c>
      <c r="AX267" s="13" t="s">
        <v>75</v>
      </c>
      <c r="AY267" s="234" t="s">
        <v>129</v>
      </c>
    </row>
    <row r="268" s="14" customFormat="1">
      <c r="A268" s="14"/>
      <c r="B268" s="235"/>
      <c r="C268" s="236"/>
      <c r="D268" s="226" t="s">
        <v>140</v>
      </c>
      <c r="E268" s="237" t="s">
        <v>19</v>
      </c>
      <c r="F268" s="238" t="s">
        <v>286</v>
      </c>
      <c r="G268" s="236"/>
      <c r="H268" s="239">
        <v>26.5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140</v>
      </c>
      <c r="AU268" s="245" t="s">
        <v>85</v>
      </c>
      <c r="AV268" s="14" t="s">
        <v>85</v>
      </c>
      <c r="AW268" s="14" t="s">
        <v>35</v>
      </c>
      <c r="AX268" s="14" t="s">
        <v>75</v>
      </c>
      <c r="AY268" s="245" t="s">
        <v>129</v>
      </c>
    </row>
    <row r="269" s="15" customFormat="1">
      <c r="A269" s="15"/>
      <c r="B269" s="246"/>
      <c r="C269" s="247"/>
      <c r="D269" s="226" t="s">
        <v>140</v>
      </c>
      <c r="E269" s="248" t="s">
        <v>19</v>
      </c>
      <c r="F269" s="249" t="s">
        <v>151</v>
      </c>
      <c r="G269" s="247"/>
      <c r="H269" s="250">
        <v>26.5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6" t="s">
        <v>140</v>
      </c>
      <c r="AU269" s="256" t="s">
        <v>85</v>
      </c>
      <c r="AV269" s="15" t="s">
        <v>136</v>
      </c>
      <c r="AW269" s="15" t="s">
        <v>35</v>
      </c>
      <c r="AX269" s="15" t="s">
        <v>83</v>
      </c>
      <c r="AY269" s="256" t="s">
        <v>129</v>
      </c>
    </row>
    <row r="270" s="14" customFormat="1">
      <c r="A270" s="14"/>
      <c r="B270" s="235"/>
      <c r="C270" s="236"/>
      <c r="D270" s="226" t="s">
        <v>140</v>
      </c>
      <c r="E270" s="236"/>
      <c r="F270" s="238" t="s">
        <v>287</v>
      </c>
      <c r="G270" s="236"/>
      <c r="H270" s="239">
        <v>29.149999999999999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140</v>
      </c>
      <c r="AU270" s="245" t="s">
        <v>85</v>
      </c>
      <c r="AV270" s="14" t="s">
        <v>85</v>
      </c>
      <c r="AW270" s="14" t="s">
        <v>4</v>
      </c>
      <c r="AX270" s="14" t="s">
        <v>83</v>
      </c>
      <c r="AY270" s="245" t="s">
        <v>129</v>
      </c>
    </row>
    <row r="271" s="2" customFormat="1" ht="16.5" customHeight="1">
      <c r="A271" s="40"/>
      <c r="B271" s="41"/>
      <c r="C271" s="206" t="s">
        <v>150</v>
      </c>
      <c r="D271" s="206" t="s">
        <v>131</v>
      </c>
      <c r="E271" s="207" t="s">
        <v>288</v>
      </c>
      <c r="F271" s="208" t="s">
        <v>289</v>
      </c>
      <c r="G271" s="209" t="s">
        <v>155</v>
      </c>
      <c r="H271" s="210">
        <v>0.63800000000000001</v>
      </c>
      <c r="I271" s="211"/>
      <c r="J271" s="212">
        <f>ROUND(I271*H271,2)</f>
        <v>0</v>
      </c>
      <c r="K271" s="208" t="s">
        <v>135</v>
      </c>
      <c r="L271" s="46"/>
      <c r="M271" s="213" t="s">
        <v>19</v>
      </c>
      <c r="N271" s="214" t="s">
        <v>46</v>
      </c>
      <c r="O271" s="86"/>
      <c r="P271" s="215">
        <f>O271*H271</f>
        <v>0</v>
      </c>
      <c r="Q271" s="215">
        <v>2.3010199999999998</v>
      </c>
      <c r="R271" s="215">
        <f>Q271*H271</f>
        <v>1.4680507599999999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136</v>
      </c>
      <c r="AT271" s="217" t="s">
        <v>131</v>
      </c>
      <c r="AU271" s="217" t="s">
        <v>85</v>
      </c>
      <c r="AY271" s="19" t="s">
        <v>129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83</v>
      </c>
      <c r="BK271" s="218">
        <f>ROUND(I271*H271,2)</f>
        <v>0</v>
      </c>
      <c r="BL271" s="19" t="s">
        <v>136</v>
      </c>
      <c r="BM271" s="217" t="s">
        <v>290</v>
      </c>
    </row>
    <row r="272" s="2" customFormat="1">
      <c r="A272" s="40"/>
      <c r="B272" s="41"/>
      <c r="C272" s="42"/>
      <c r="D272" s="219" t="s">
        <v>138</v>
      </c>
      <c r="E272" s="42"/>
      <c r="F272" s="220" t="s">
        <v>291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138</v>
      </c>
      <c r="AU272" s="19" t="s">
        <v>85</v>
      </c>
    </row>
    <row r="273" s="13" customFormat="1">
      <c r="A273" s="13"/>
      <c r="B273" s="224"/>
      <c r="C273" s="225"/>
      <c r="D273" s="226" t="s">
        <v>140</v>
      </c>
      <c r="E273" s="227" t="s">
        <v>19</v>
      </c>
      <c r="F273" s="228" t="s">
        <v>292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140</v>
      </c>
      <c r="AU273" s="234" t="s">
        <v>85</v>
      </c>
      <c r="AV273" s="13" t="s">
        <v>83</v>
      </c>
      <c r="AW273" s="13" t="s">
        <v>35</v>
      </c>
      <c r="AX273" s="13" t="s">
        <v>75</v>
      </c>
      <c r="AY273" s="234" t="s">
        <v>129</v>
      </c>
    </row>
    <row r="274" s="14" customFormat="1">
      <c r="A274" s="14"/>
      <c r="B274" s="235"/>
      <c r="C274" s="236"/>
      <c r="D274" s="226" t="s">
        <v>140</v>
      </c>
      <c r="E274" s="237" t="s">
        <v>19</v>
      </c>
      <c r="F274" s="238" t="s">
        <v>293</v>
      </c>
      <c r="G274" s="236"/>
      <c r="H274" s="239">
        <v>0.57999999999999996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5" t="s">
        <v>140</v>
      </c>
      <c r="AU274" s="245" t="s">
        <v>85</v>
      </c>
      <c r="AV274" s="14" t="s">
        <v>85</v>
      </c>
      <c r="AW274" s="14" t="s">
        <v>35</v>
      </c>
      <c r="AX274" s="14" t="s">
        <v>75</v>
      </c>
      <c r="AY274" s="245" t="s">
        <v>129</v>
      </c>
    </row>
    <row r="275" s="15" customFormat="1">
      <c r="A275" s="15"/>
      <c r="B275" s="246"/>
      <c r="C275" s="247"/>
      <c r="D275" s="226" t="s">
        <v>140</v>
      </c>
      <c r="E275" s="248" t="s">
        <v>19</v>
      </c>
      <c r="F275" s="249" t="s">
        <v>151</v>
      </c>
      <c r="G275" s="247"/>
      <c r="H275" s="250">
        <v>0.57999999999999996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6" t="s">
        <v>140</v>
      </c>
      <c r="AU275" s="256" t="s">
        <v>85</v>
      </c>
      <c r="AV275" s="15" t="s">
        <v>136</v>
      </c>
      <c r="AW275" s="15" t="s">
        <v>35</v>
      </c>
      <c r="AX275" s="15" t="s">
        <v>83</v>
      </c>
      <c r="AY275" s="256" t="s">
        <v>129</v>
      </c>
    </row>
    <row r="276" s="14" customFormat="1">
      <c r="A276" s="14"/>
      <c r="B276" s="235"/>
      <c r="C276" s="236"/>
      <c r="D276" s="226" t="s">
        <v>140</v>
      </c>
      <c r="E276" s="236"/>
      <c r="F276" s="238" t="s">
        <v>294</v>
      </c>
      <c r="G276" s="236"/>
      <c r="H276" s="239">
        <v>0.63800000000000001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140</v>
      </c>
      <c r="AU276" s="245" t="s">
        <v>85</v>
      </c>
      <c r="AV276" s="14" t="s">
        <v>85</v>
      </c>
      <c r="AW276" s="14" t="s">
        <v>4</v>
      </c>
      <c r="AX276" s="14" t="s">
        <v>83</v>
      </c>
      <c r="AY276" s="245" t="s">
        <v>129</v>
      </c>
    </row>
    <row r="277" s="2" customFormat="1" ht="16.5" customHeight="1">
      <c r="A277" s="40"/>
      <c r="B277" s="41"/>
      <c r="C277" s="206" t="s">
        <v>295</v>
      </c>
      <c r="D277" s="206" t="s">
        <v>131</v>
      </c>
      <c r="E277" s="207" t="s">
        <v>296</v>
      </c>
      <c r="F277" s="208" t="s">
        <v>297</v>
      </c>
      <c r="G277" s="209" t="s">
        <v>134</v>
      </c>
      <c r="H277" s="210">
        <v>2.992</v>
      </c>
      <c r="I277" s="211"/>
      <c r="J277" s="212">
        <f>ROUND(I277*H277,2)</f>
        <v>0</v>
      </c>
      <c r="K277" s="208" t="s">
        <v>135</v>
      </c>
      <c r="L277" s="46"/>
      <c r="M277" s="213" t="s">
        <v>19</v>
      </c>
      <c r="N277" s="214" t="s">
        <v>46</v>
      </c>
      <c r="O277" s="86"/>
      <c r="P277" s="215">
        <f>O277*H277</f>
        <v>0</v>
      </c>
      <c r="Q277" s="215">
        <v>0.00247</v>
      </c>
      <c r="R277" s="215">
        <f>Q277*H277</f>
        <v>0.0073902400000000002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136</v>
      </c>
      <c r="AT277" s="217" t="s">
        <v>131</v>
      </c>
      <c r="AU277" s="217" t="s">
        <v>85</v>
      </c>
      <c r="AY277" s="19" t="s">
        <v>129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83</v>
      </c>
      <c r="BK277" s="218">
        <f>ROUND(I277*H277,2)</f>
        <v>0</v>
      </c>
      <c r="BL277" s="19" t="s">
        <v>136</v>
      </c>
      <c r="BM277" s="217" t="s">
        <v>298</v>
      </c>
    </row>
    <row r="278" s="2" customFormat="1">
      <c r="A278" s="40"/>
      <c r="B278" s="41"/>
      <c r="C278" s="42"/>
      <c r="D278" s="219" t="s">
        <v>138</v>
      </c>
      <c r="E278" s="42"/>
      <c r="F278" s="220" t="s">
        <v>299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138</v>
      </c>
      <c r="AU278" s="19" t="s">
        <v>85</v>
      </c>
    </row>
    <row r="279" s="13" customFormat="1">
      <c r="A279" s="13"/>
      <c r="B279" s="224"/>
      <c r="C279" s="225"/>
      <c r="D279" s="226" t="s">
        <v>140</v>
      </c>
      <c r="E279" s="227" t="s">
        <v>19</v>
      </c>
      <c r="F279" s="228" t="s">
        <v>292</v>
      </c>
      <c r="G279" s="225"/>
      <c r="H279" s="227" t="s">
        <v>19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140</v>
      </c>
      <c r="AU279" s="234" t="s">
        <v>85</v>
      </c>
      <c r="AV279" s="13" t="s">
        <v>83</v>
      </c>
      <c r="AW279" s="13" t="s">
        <v>35</v>
      </c>
      <c r="AX279" s="13" t="s">
        <v>75</v>
      </c>
      <c r="AY279" s="234" t="s">
        <v>129</v>
      </c>
    </row>
    <row r="280" s="14" customFormat="1">
      <c r="A280" s="14"/>
      <c r="B280" s="235"/>
      <c r="C280" s="236"/>
      <c r="D280" s="226" t="s">
        <v>140</v>
      </c>
      <c r="E280" s="237" t="s">
        <v>19</v>
      </c>
      <c r="F280" s="238" t="s">
        <v>300</v>
      </c>
      <c r="G280" s="236"/>
      <c r="H280" s="239">
        <v>2.7200000000000002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140</v>
      </c>
      <c r="AU280" s="245" t="s">
        <v>85</v>
      </c>
      <c r="AV280" s="14" t="s">
        <v>85</v>
      </c>
      <c r="AW280" s="14" t="s">
        <v>35</v>
      </c>
      <c r="AX280" s="14" t="s">
        <v>75</v>
      </c>
      <c r="AY280" s="245" t="s">
        <v>129</v>
      </c>
    </row>
    <row r="281" s="15" customFormat="1">
      <c r="A281" s="15"/>
      <c r="B281" s="246"/>
      <c r="C281" s="247"/>
      <c r="D281" s="226" t="s">
        <v>140</v>
      </c>
      <c r="E281" s="248" t="s">
        <v>19</v>
      </c>
      <c r="F281" s="249" t="s">
        <v>151</v>
      </c>
      <c r="G281" s="247"/>
      <c r="H281" s="250">
        <v>2.7200000000000002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6" t="s">
        <v>140</v>
      </c>
      <c r="AU281" s="256" t="s">
        <v>85</v>
      </c>
      <c r="AV281" s="15" t="s">
        <v>136</v>
      </c>
      <c r="AW281" s="15" t="s">
        <v>35</v>
      </c>
      <c r="AX281" s="15" t="s">
        <v>83</v>
      </c>
      <c r="AY281" s="256" t="s">
        <v>129</v>
      </c>
    </row>
    <row r="282" s="14" customFormat="1">
      <c r="A282" s="14"/>
      <c r="B282" s="235"/>
      <c r="C282" s="236"/>
      <c r="D282" s="226" t="s">
        <v>140</v>
      </c>
      <c r="E282" s="236"/>
      <c r="F282" s="238" t="s">
        <v>301</v>
      </c>
      <c r="G282" s="236"/>
      <c r="H282" s="239">
        <v>2.992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140</v>
      </c>
      <c r="AU282" s="245" t="s">
        <v>85</v>
      </c>
      <c r="AV282" s="14" t="s">
        <v>85</v>
      </c>
      <c r="AW282" s="14" t="s">
        <v>4</v>
      </c>
      <c r="AX282" s="14" t="s">
        <v>83</v>
      </c>
      <c r="AY282" s="245" t="s">
        <v>129</v>
      </c>
    </row>
    <row r="283" s="2" customFormat="1" ht="16.5" customHeight="1">
      <c r="A283" s="40"/>
      <c r="B283" s="41"/>
      <c r="C283" s="206" t="s">
        <v>302</v>
      </c>
      <c r="D283" s="206" t="s">
        <v>131</v>
      </c>
      <c r="E283" s="207" t="s">
        <v>303</v>
      </c>
      <c r="F283" s="208" t="s">
        <v>304</v>
      </c>
      <c r="G283" s="209" t="s">
        <v>134</v>
      </c>
      <c r="H283" s="210">
        <v>2.992</v>
      </c>
      <c r="I283" s="211"/>
      <c r="J283" s="212">
        <f>ROUND(I283*H283,2)</f>
        <v>0</v>
      </c>
      <c r="K283" s="208" t="s">
        <v>135</v>
      </c>
      <c r="L283" s="46"/>
      <c r="M283" s="213" t="s">
        <v>19</v>
      </c>
      <c r="N283" s="214" t="s">
        <v>46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136</v>
      </c>
      <c r="AT283" s="217" t="s">
        <v>131</v>
      </c>
      <c r="AU283" s="217" t="s">
        <v>85</v>
      </c>
      <c r="AY283" s="19" t="s">
        <v>129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83</v>
      </c>
      <c r="BK283" s="218">
        <f>ROUND(I283*H283,2)</f>
        <v>0</v>
      </c>
      <c r="BL283" s="19" t="s">
        <v>136</v>
      </c>
      <c r="BM283" s="217" t="s">
        <v>305</v>
      </c>
    </row>
    <row r="284" s="2" customFormat="1">
      <c r="A284" s="40"/>
      <c r="B284" s="41"/>
      <c r="C284" s="42"/>
      <c r="D284" s="219" t="s">
        <v>138</v>
      </c>
      <c r="E284" s="42"/>
      <c r="F284" s="220" t="s">
        <v>306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138</v>
      </c>
      <c r="AU284" s="19" t="s">
        <v>85</v>
      </c>
    </row>
    <row r="285" s="13" customFormat="1">
      <c r="A285" s="13"/>
      <c r="B285" s="224"/>
      <c r="C285" s="225"/>
      <c r="D285" s="226" t="s">
        <v>140</v>
      </c>
      <c r="E285" s="227" t="s">
        <v>19</v>
      </c>
      <c r="F285" s="228" t="s">
        <v>292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140</v>
      </c>
      <c r="AU285" s="234" t="s">
        <v>85</v>
      </c>
      <c r="AV285" s="13" t="s">
        <v>83</v>
      </c>
      <c r="AW285" s="13" t="s">
        <v>35</v>
      </c>
      <c r="AX285" s="13" t="s">
        <v>75</v>
      </c>
      <c r="AY285" s="234" t="s">
        <v>129</v>
      </c>
    </row>
    <row r="286" s="14" customFormat="1">
      <c r="A286" s="14"/>
      <c r="B286" s="235"/>
      <c r="C286" s="236"/>
      <c r="D286" s="226" t="s">
        <v>140</v>
      </c>
      <c r="E286" s="237" t="s">
        <v>19</v>
      </c>
      <c r="F286" s="238" t="s">
        <v>300</v>
      </c>
      <c r="G286" s="236"/>
      <c r="H286" s="239">
        <v>2.7200000000000002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140</v>
      </c>
      <c r="AU286" s="245" t="s">
        <v>85</v>
      </c>
      <c r="AV286" s="14" t="s">
        <v>85</v>
      </c>
      <c r="AW286" s="14" t="s">
        <v>35</v>
      </c>
      <c r="AX286" s="14" t="s">
        <v>75</v>
      </c>
      <c r="AY286" s="245" t="s">
        <v>129</v>
      </c>
    </row>
    <row r="287" s="15" customFormat="1">
      <c r="A287" s="15"/>
      <c r="B287" s="246"/>
      <c r="C287" s="247"/>
      <c r="D287" s="226" t="s">
        <v>140</v>
      </c>
      <c r="E287" s="248" t="s">
        <v>19</v>
      </c>
      <c r="F287" s="249" t="s">
        <v>151</v>
      </c>
      <c r="G287" s="247"/>
      <c r="H287" s="250">
        <v>2.7200000000000002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6" t="s">
        <v>140</v>
      </c>
      <c r="AU287" s="256" t="s">
        <v>85</v>
      </c>
      <c r="AV287" s="15" t="s">
        <v>136</v>
      </c>
      <c r="AW287" s="15" t="s">
        <v>35</v>
      </c>
      <c r="AX287" s="15" t="s">
        <v>83</v>
      </c>
      <c r="AY287" s="256" t="s">
        <v>129</v>
      </c>
    </row>
    <row r="288" s="14" customFormat="1">
      <c r="A288" s="14"/>
      <c r="B288" s="235"/>
      <c r="C288" s="236"/>
      <c r="D288" s="226" t="s">
        <v>140</v>
      </c>
      <c r="E288" s="236"/>
      <c r="F288" s="238" t="s">
        <v>301</v>
      </c>
      <c r="G288" s="236"/>
      <c r="H288" s="239">
        <v>2.992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140</v>
      </c>
      <c r="AU288" s="245" t="s">
        <v>85</v>
      </c>
      <c r="AV288" s="14" t="s">
        <v>85</v>
      </c>
      <c r="AW288" s="14" t="s">
        <v>4</v>
      </c>
      <c r="AX288" s="14" t="s">
        <v>83</v>
      </c>
      <c r="AY288" s="245" t="s">
        <v>129</v>
      </c>
    </row>
    <row r="289" s="2" customFormat="1" ht="16.5" customHeight="1">
      <c r="A289" s="40"/>
      <c r="B289" s="41"/>
      <c r="C289" s="206" t="s">
        <v>307</v>
      </c>
      <c r="D289" s="206" t="s">
        <v>131</v>
      </c>
      <c r="E289" s="207" t="s">
        <v>308</v>
      </c>
      <c r="F289" s="208" t="s">
        <v>309</v>
      </c>
      <c r="G289" s="209" t="s">
        <v>155</v>
      </c>
      <c r="H289" s="210">
        <v>3.024</v>
      </c>
      <c r="I289" s="211"/>
      <c r="J289" s="212">
        <f>ROUND(I289*H289,2)</f>
        <v>0</v>
      </c>
      <c r="K289" s="208" t="s">
        <v>135</v>
      </c>
      <c r="L289" s="46"/>
      <c r="M289" s="213" t="s">
        <v>19</v>
      </c>
      <c r="N289" s="214" t="s">
        <v>46</v>
      </c>
      <c r="O289" s="86"/>
      <c r="P289" s="215">
        <f>O289*H289</f>
        <v>0</v>
      </c>
      <c r="Q289" s="215">
        <v>2.3010199999999998</v>
      </c>
      <c r="R289" s="215">
        <f>Q289*H289</f>
        <v>6.9582844799999997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136</v>
      </c>
      <c r="AT289" s="217" t="s">
        <v>131</v>
      </c>
      <c r="AU289" s="217" t="s">
        <v>85</v>
      </c>
      <c r="AY289" s="19" t="s">
        <v>129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83</v>
      </c>
      <c r="BK289" s="218">
        <f>ROUND(I289*H289,2)</f>
        <v>0</v>
      </c>
      <c r="BL289" s="19" t="s">
        <v>136</v>
      </c>
      <c r="BM289" s="217" t="s">
        <v>310</v>
      </c>
    </row>
    <row r="290" s="2" customFormat="1">
      <c r="A290" s="40"/>
      <c r="B290" s="41"/>
      <c r="C290" s="42"/>
      <c r="D290" s="219" t="s">
        <v>138</v>
      </c>
      <c r="E290" s="42"/>
      <c r="F290" s="220" t="s">
        <v>311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138</v>
      </c>
      <c r="AU290" s="19" t="s">
        <v>85</v>
      </c>
    </row>
    <row r="291" s="13" customFormat="1">
      <c r="A291" s="13"/>
      <c r="B291" s="224"/>
      <c r="C291" s="225"/>
      <c r="D291" s="226" t="s">
        <v>140</v>
      </c>
      <c r="E291" s="227" t="s">
        <v>19</v>
      </c>
      <c r="F291" s="228" t="s">
        <v>167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140</v>
      </c>
      <c r="AU291" s="234" t="s">
        <v>85</v>
      </c>
      <c r="AV291" s="13" t="s">
        <v>83</v>
      </c>
      <c r="AW291" s="13" t="s">
        <v>35</v>
      </c>
      <c r="AX291" s="13" t="s">
        <v>75</v>
      </c>
      <c r="AY291" s="234" t="s">
        <v>129</v>
      </c>
    </row>
    <row r="292" s="14" customFormat="1">
      <c r="A292" s="14"/>
      <c r="B292" s="235"/>
      <c r="C292" s="236"/>
      <c r="D292" s="226" t="s">
        <v>140</v>
      </c>
      <c r="E292" s="237" t="s">
        <v>19</v>
      </c>
      <c r="F292" s="238" t="s">
        <v>168</v>
      </c>
      <c r="G292" s="236"/>
      <c r="H292" s="239">
        <v>2.8799999999999999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140</v>
      </c>
      <c r="AU292" s="245" t="s">
        <v>85</v>
      </c>
      <c r="AV292" s="14" t="s">
        <v>85</v>
      </c>
      <c r="AW292" s="14" t="s">
        <v>35</v>
      </c>
      <c r="AX292" s="14" t="s">
        <v>75</v>
      </c>
      <c r="AY292" s="245" t="s">
        <v>129</v>
      </c>
    </row>
    <row r="293" s="15" customFormat="1">
      <c r="A293" s="15"/>
      <c r="B293" s="246"/>
      <c r="C293" s="247"/>
      <c r="D293" s="226" t="s">
        <v>140</v>
      </c>
      <c r="E293" s="248" t="s">
        <v>19</v>
      </c>
      <c r="F293" s="249" t="s">
        <v>151</v>
      </c>
      <c r="G293" s="247"/>
      <c r="H293" s="250">
        <v>2.8799999999999999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140</v>
      </c>
      <c r="AU293" s="256" t="s">
        <v>85</v>
      </c>
      <c r="AV293" s="15" t="s">
        <v>136</v>
      </c>
      <c r="AW293" s="15" t="s">
        <v>35</v>
      </c>
      <c r="AX293" s="15" t="s">
        <v>83</v>
      </c>
      <c r="AY293" s="256" t="s">
        <v>129</v>
      </c>
    </row>
    <row r="294" s="14" customFormat="1">
      <c r="A294" s="14"/>
      <c r="B294" s="235"/>
      <c r="C294" s="236"/>
      <c r="D294" s="226" t="s">
        <v>140</v>
      </c>
      <c r="E294" s="236"/>
      <c r="F294" s="238" t="s">
        <v>169</v>
      </c>
      <c r="G294" s="236"/>
      <c r="H294" s="239">
        <v>3.024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140</v>
      </c>
      <c r="AU294" s="245" t="s">
        <v>85</v>
      </c>
      <c r="AV294" s="14" t="s">
        <v>85</v>
      </c>
      <c r="AW294" s="14" t="s">
        <v>4</v>
      </c>
      <c r="AX294" s="14" t="s">
        <v>83</v>
      </c>
      <c r="AY294" s="245" t="s">
        <v>129</v>
      </c>
    </row>
    <row r="295" s="2" customFormat="1" ht="16.5" customHeight="1">
      <c r="A295" s="40"/>
      <c r="B295" s="41"/>
      <c r="C295" s="206" t="s">
        <v>312</v>
      </c>
      <c r="D295" s="206" t="s">
        <v>131</v>
      </c>
      <c r="E295" s="207" t="s">
        <v>313</v>
      </c>
      <c r="F295" s="208" t="s">
        <v>314</v>
      </c>
      <c r="G295" s="209" t="s">
        <v>134</v>
      </c>
      <c r="H295" s="210">
        <v>7.9199999999999999</v>
      </c>
      <c r="I295" s="211"/>
      <c r="J295" s="212">
        <f>ROUND(I295*H295,2)</f>
        <v>0</v>
      </c>
      <c r="K295" s="208" t="s">
        <v>135</v>
      </c>
      <c r="L295" s="46"/>
      <c r="M295" s="213" t="s">
        <v>19</v>
      </c>
      <c r="N295" s="214" t="s">
        <v>46</v>
      </c>
      <c r="O295" s="86"/>
      <c r="P295" s="215">
        <f>O295*H295</f>
        <v>0</v>
      </c>
      <c r="Q295" s="215">
        <v>0.00264</v>
      </c>
      <c r="R295" s="215">
        <f>Q295*H295</f>
        <v>0.020908799999999998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136</v>
      </c>
      <c r="AT295" s="217" t="s">
        <v>131</v>
      </c>
      <c r="AU295" s="217" t="s">
        <v>85</v>
      </c>
      <c r="AY295" s="19" t="s">
        <v>129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83</v>
      </c>
      <c r="BK295" s="218">
        <f>ROUND(I295*H295,2)</f>
        <v>0</v>
      </c>
      <c r="BL295" s="19" t="s">
        <v>136</v>
      </c>
      <c r="BM295" s="217" t="s">
        <v>315</v>
      </c>
    </row>
    <row r="296" s="2" customFormat="1">
      <c r="A296" s="40"/>
      <c r="B296" s="41"/>
      <c r="C296" s="42"/>
      <c r="D296" s="219" t="s">
        <v>138</v>
      </c>
      <c r="E296" s="42"/>
      <c r="F296" s="220" t="s">
        <v>316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138</v>
      </c>
      <c r="AU296" s="19" t="s">
        <v>85</v>
      </c>
    </row>
    <row r="297" s="13" customFormat="1">
      <c r="A297" s="13"/>
      <c r="B297" s="224"/>
      <c r="C297" s="225"/>
      <c r="D297" s="226" t="s">
        <v>140</v>
      </c>
      <c r="E297" s="227" t="s">
        <v>19</v>
      </c>
      <c r="F297" s="228" t="s">
        <v>167</v>
      </c>
      <c r="G297" s="225"/>
      <c r="H297" s="227" t="s">
        <v>19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140</v>
      </c>
      <c r="AU297" s="234" t="s">
        <v>85</v>
      </c>
      <c r="AV297" s="13" t="s">
        <v>83</v>
      </c>
      <c r="AW297" s="13" t="s">
        <v>35</v>
      </c>
      <c r="AX297" s="13" t="s">
        <v>75</v>
      </c>
      <c r="AY297" s="234" t="s">
        <v>129</v>
      </c>
    </row>
    <row r="298" s="14" customFormat="1">
      <c r="A298" s="14"/>
      <c r="B298" s="235"/>
      <c r="C298" s="236"/>
      <c r="D298" s="226" t="s">
        <v>140</v>
      </c>
      <c r="E298" s="237" t="s">
        <v>19</v>
      </c>
      <c r="F298" s="238" t="s">
        <v>317</v>
      </c>
      <c r="G298" s="236"/>
      <c r="H298" s="239">
        <v>7.2000000000000002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140</v>
      </c>
      <c r="AU298" s="245" t="s">
        <v>85</v>
      </c>
      <c r="AV298" s="14" t="s">
        <v>85</v>
      </c>
      <c r="AW298" s="14" t="s">
        <v>35</v>
      </c>
      <c r="AX298" s="14" t="s">
        <v>75</v>
      </c>
      <c r="AY298" s="245" t="s">
        <v>129</v>
      </c>
    </row>
    <row r="299" s="15" customFormat="1">
      <c r="A299" s="15"/>
      <c r="B299" s="246"/>
      <c r="C299" s="247"/>
      <c r="D299" s="226" t="s">
        <v>140</v>
      </c>
      <c r="E299" s="248" t="s">
        <v>19</v>
      </c>
      <c r="F299" s="249" t="s">
        <v>151</v>
      </c>
      <c r="G299" s="247"/>
      <c r="H299" s="250">
        <v>7.2000000000000002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6" t="s">
        <v>140</v>
      </c>
      <c r="AU299" s="256" t="s">
        <v>85</v>
      </c>
      <c r="AV299" s="15" t="s">
        <v>136</v>
      </c>
      <c r="AW299" s="15" t="s">
        <v>35</v>
      </c>
      <c r="AX299" s="15" t="s">
        <v>83</v>
      </c>
      <c r="AY299" s="256" t="s">
        <v>129</v>
      </c>
    </row>
    <row r="300" s="14" customFormat="1">
      <c r="A300" s="14"/>
      <c r="B300" s="235"/>
      <c r="C300" s="236"/>
      <c r="D300" s="226" t="s">
        <v>140</v>
      </c>
      <c r="E300" s="236"/>
      <c r="F300" s="238" t="s">
        <v>318</v>
      </c>
      <c r="G300" s="236"/>
      <c r="H300" s="239">
        <v>7.9199999999999999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140</v>
      </c>
      <c r="AU300" s="245" t="s">
        <v>85</v>
      </c>
      <c r="AV300" s="14" t="s">
        <v>85</v>
      </c>
      <c r="AW300" s="14" t="s">
        <v>4</v>
      </c>
      <c r="AX300" s="14" t="s">
        <v>83</v>
      </c>
      <c r="AY300" s="245" t="s">
        <v>129</v>
      </c>
    </row>
    <row r="301" s="2" customFormat="1" ht="16.5" customHeight="1">
      <c r="A301" s="40"/>
      <c r="B301" s="41"/>
      <c r="C301" s="206" t="s">
        <v>148</v>
      </c>
      <c r="D301" s="206" t="s">
        <v>131</v>
      </c>
      <c r="E301" s="207" t="s">
        <v>319</v>
      </c>
      <c r="F301" s="208" t="s">
        <v>320</v>
      </c>
      <c r="G301" s="209" t="s">
        <v>134</v>
      </c>
      <c r="H301" s="210">
        <v>7.9199999999999999</v>
      </c>
      <c r="I301" s="211"/>
      <c r="J301" s="212">
        <f>ROUND(I301*H301,2)</f>
        <v>0</v>
      </c>
      <c r="K301" s="208" t="s">
        <v>135</v>
      </c>
      <c r="L301" s="46"/>
      <c r="M301" s="213" t="s">
        <v>19</v>
      </c>
      <c r="N301" s="214" t="s">
        <v>46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136</v>
      </c>
      <c r="AT301" s="217" t="s">
        <v>131</v>
      </c>
      <c r="AU301" s="217" t="s">
        <v>85</v>
      </c>
      <c r="AY301" s="19" t="s">
        <v>129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83</v>
      </c>
      <c r="BK301" s="218">
        <f>ROUND(I301*H301,2)</f>
        <v>0</v>
      </c>
      <c r="BL301" s="19" t="s">
        <v>136</v>
      </c>
      <c r="BM301" s="217" t="s">
        <v>321</v>
      </c>
    </row>
    <row r="302" s="2" customFormat="1">
      <c r="A302" s="40"/>
      <c r="B302" s="41"/>
      <c r="C302" s="42"/>
      <c r="D302" s="219" t="s">
        <v>138</v>
      </c>
      <c r="E302" s="42"/>
      <c r="F302" s="220" t="s">
        <v>322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138</v>
      </c>
      <c r="AU302" s="19" t="s">
        <v>85</v>
      </c>
    </row>
    <row r="303" s="13" customFormat="1">
      <c r="A303" s="13"/>
      <c r="B303" s="224"/>
      <c r="C303" s="225"/>
      <c r="D303" s="226" t="s">
        <v>140</v>
      </c>
      <c r="E303" s="227" t="s">
        <v>19</v>
      </c>
      <c r="F303" s="228" t="s">
        <v>167</v>
      </c>
      <c r="G303" s="225"/>
      <c r="H303" s="227" t="s">
        <v>19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140</v>
      </c>
      <c r="AU303" s="234" t="s">
        <v>85</v>
      </c>
      <c r="AV303" s="13" t="s">
        <v>83</v>
      </c>
      <c r="AW303" s="13" t="s">
        <v>35</v>
      </c>
      <c r="AX303" s="13" t="s">
        <v>75</v>
      </c>
      <c r="AY303" s="234" t="s">
        <v>129</v>
      </c>
    </row>
    <row r="304" s="14" customFormat="1">
      <c r="A304" s="14"/>
      <c r="B304" s="235"/>
      <c r="C304" s="236"/>
      <c r="D304" s="226" t="s">
        <v>140</v>
      </c>
      <c r="E304" s="237" t="s">
        <v>19</v>
      </c>
      <c r="F304" s="238" t="s">
        <v>317</v>
      </c>
      <c r="G304" s="236"/>
      <c r="H304" s="239">
        <v>7.2000000000000002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140</v>
      </c>
      <c r="AU304" s="245" t="s">
        <v>85</v>
      </c>
      <c r="AV304" s="14" t="s">
        <v>85</v>
      </c>
      <c r="AW304" s="14" t="s">
        <v>35</v>
      </c>
      <c r="AX304" s="14" t="s">
        <v>75</v>
      </c>
      <c r="AY304" s="245" t="s">
        <v>129</v>
      </c>
    </row>
    <row r="305" s="15" customFormat="1">
      <c r="A305" s="15"/>
      <c r="B305" s="246"/>
      <c r="C305" s="247"/>
      <c r="D305" s="226" t="s">
        <v>140</v>
      </c>
      <c r="E305" s="248" t="s">
        <v>19</v>
      </c>
      <c r="F305" s="249" t="s">
        <v>151</v>
      </c>
      <c r="G305" s="247"/>
      <c r="H305" s="250">
        <v>7.2000000000000002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6" t="s">
        <v>140</v>
      </c>
      <c r="AU305" s="256" t="s">
        <v>85</v>
      </c>
      <c r="AV305" s="15" t="s">
        <v>136</v>
      </c>
      <c r="AW305" s="15" t="s">
        <v>35</v>
      </c>
      <c r="AX305" s="15" t="s">
        <v>83</v>
      </c>
      <c r="AY305" s="256" t="s">
        <v>129</v>
      </c>
    </row>
    <row r="306" s="14" customFormat="1">
      <c r="A306" s="14"/>
      <c r="B306" s="235"/>
      <c r="C306" s="236"/>
      <c r="D306" s="226" t="s">
        <v>140</v>
      </c>
      <c r="E306" s="236"/>
      <c r="F306" s="238" t="s">
        <v>318</v>
      </c>
      <c r="G306" s="236"/>
      <c r="H306" s="239">
        <v>7.9199999999999999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140</v>
      </c>
      <c r="AU306" s="245" t="s">
        <v>85</v>
      </c>
      <c r="AV306" s="14" t="s">
        <v>85</v>
      </c>
      <c r="AW306" s="14" t="s">
        <v>4</v>
      </c>
      <c r="AX306" s="14" t="s">
        <v>83</v>
      </c>
      <c r="AY306" s="245" t="s">
        <v>129</v>
      </c>
    </row>
    <row r="307" s="12" customFormat="1" ht="22.8" customHeight="1">
      <c r="A307" s="12"/>
      <c r="B307" s="190"/>
      <c r="C307" s="191"/>
      <c r="D307" s="192" t="s">
        <v>74</v>
      </c>
      <c r="E307" s="204" t="s">
        <v>162</v>
      </c>
      <c r="F307" s="204" t="s">
        <v>323</v>
      </c>
      <c r="G307" s="191"/>
      <c r="H307" s="191"/>
      <c r="I307" s="194"/>
      <c r="J307" s="205">
        <f>BK307</f>
        <v>0</v>
      </c>
      <c r="K307" s="191"/>
      <c r="L307" s="196"/>
      <c r="M307" s="197"/>
      <c r="N307" s="198"/>
      <c r="O307" s="198"/>
      <c r="P307" s="199">
        <f>SUM(P308:P312)</f>
        <v>0</v>
      </c>
      <c r="Q307" s="198"/>
      <c r="R307" s="199">
        <f>SUM(R308:R312)</f>
        <v>17.835225359999999</v>
      </c>
      <c r="S307" s="198"/>
      <c r="T307" s="200">
        <f>SUM(T308:T312)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1" t="s">
        <v>83</v>
      </c>
      <c r="AT307" s="202" t="s">
        <v>74</v>
      </c>
      <c r="AU307" s="202" t="s">
        <v>83</v>
      </c>
      <c r="AY307" s="201" t="s">
        <v>129</v>
      </c>
      <c r="BK307" s="203">
        <f>SUM(BK308:BK312)</f>
        <v>0</v>
      </c>
    </row>
    <row r="308" s="2" customFormat="1" ht="33" customHeight="1">
      <c r="A308" s="40"/>
      <c r="B308" s="41"/>
      <c r="C308" s="206" t="s">
        <v>324</v>
      </c>
      <c r="D308" s="206" t="s">
        <v>131</v>
      </c>
      <c r="E308" s="207" t="s">
        <v>325</v>
      </c>
      <c r="F308" s="208" t="s">
        <v>326</v>
      </c>
      <c r="G308" s="209" t="s">
        <v>155</v>
      </c>
      <c r="H308" s="210">
        <v>7.7160000000000002</v>
      </c>
      <c r="I308" s="211"/>
      <c r="J308" s="212">
        <f>ROUND(I308*H308,2)</f>
        <v>0</v>
      </c>
      <c r="K308" s="208" t="s">
        <v>19</v>
      </c>
      <c r="L308" s="46"/>
      <c r="M308" s="213" t="s">
        <v>19</v>
      </c>
      <c r="N308" s="214" t="s">
        <v>46</v>
      </c>
      <c r="O308" s="86"/>
      <c r="P308" s="215">
        <f>O308*H308</f>
        <v>0</v>
      </c>
      <c r="Q308" s="215">
        <v>2.3114599999999998</v>
      </c>
      <c r="R308" s="215">
        <f>Q308*H308</f>
        <v>17.835225359999999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136</v>
      </c>
      <c r="AT308" s="217" t="s">
        <v>131</v>
      </c>
      <c r="AU308" s="217" t="s">
        <v>85</v>
      </c>
      <c r="AY308" s="19" t="s">
        <v>129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83</v>
      </c>
      <c r="BK308" s="218">
        <f>ROUND(I308*H308,2)</f>
        <v>0</v>
      </c>
      <c r="BL308" s="19" t="s">
        <v>136</v>
      </c>
      <c r="BM308" s="217" t="s">
        <v>327</v>
      </c>
    </row>
    <row r="309" s="13" customFormat="1">
      <c r="A309" s="13"/>
      <c r="B309" s="224"/>
      <c r="C309" s="225"/>
      <c r="D309" s="226" t="s">
        <v>140</v>
      </c>
      <c r="E309" s="227" t="s">
        <v>19</v>
      </c>
      <c r="F309" s="228" t="s">
        <v>328</v>
      </c>
      <c r="G309" s="225"/>
      <c r="H309" s="227" t="s">
        <v>19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140</v>
      </c>
      <c r="AU309" s="234" t="s">
        <v>85</v>
      </c>
      <c r="AV309" s="13" t="s">
        <v>83</v>
      </c>
      <c r="AW309" s="13" t="s">
        <v>35</v>
      </c>
      <c r="AX309" s="13" t="s">
        <v>75</v>
      </c>
      <c r="AY309" s="234" t="s">
        <v>129</v>
      </c>
    </row>
    <row r="310" s="14" customFormat="1">
      <c r="A310" s="14"/>
      <c r="B310" s="235"/>
      <c r="C310" s="236"/>
      <c r="D310" s="226" t="s">
        <v>140</v>
      </c>
      <c r="E310" s="237" t="s">
        <v>19</v>
      </c>
      <c r="F310" s="238" t="s">
        <v>329</v>
      </c>
      <c r="G310" s="236"/>
      <c r="H310" s="239">
        <v>7.3490000000000002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140</v>
      </c>
      <c r="AU310" s="245" t="s">
        <v>85</v>
      </c>
      <c r="AV310" s="14" t="s">
        <v>85</v>
      </c>
      <c r="AW310" s="14" t="s">
        <v>35</v>
      </c>
      <c r="AX310" s="14" t="s">
        <v>75</v>
      </c>
      <c r="AY310" s="245" t="s">
        <v>129</v>
      </c>
    </row>
    <row r="311" s="15" customFormat="1">
      <c r="A311" s="15"/>
      <c r="B311" s="246"/>
      <c r="C311" s="247"/>
      <c r="D311" s="226" t="s">
        <v>140</v>
      </c>
      <c r="E311" s="248" t="s">
        <v>19</v>
      </c>
      <c r="F311" s="249" t="s">
        <v>151</v>
      </c>
      <c r="G311" s="247"/>
      <c r="H311" s="250">
        <v>7.3490000000000002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6" t="s">
        <v>140</v>
      </c>
      <c r="AU311" s="256" t="s">
        <v>85</v>
      </c>
      <c r="AV311" s="15" t="s">
        <v>136</v>
      </c>
      <c r="AW311" s="15" t="s">
        <v>35</v>
      </c>
      <c r="AX311" s="15" t="s">
        <v>83</v>
      </c>
      <c r="AY311" s="256" t="s">
        <v>129</v>
      </c>
    </row>
    <row r="312" s="14" customFormat="1">
      <c r="A312" s="14"/>
      <c r="B312" s="235"/>
      <c r="C312" s="236"/>
      <c r="D312" s="226" t="s">
        <v>140</v>
      </c>
      <c r="E312" s="236"/>
      <c r="F312" s="238" t="s">
        <v>330</v>
      </c>
      <c r="G312" s="236"/>
      <c r="H312" s="239">
        <v>7.7160000000000002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140</v>
      </c>
      <c r="AU312" s="245" t="s">
        <v>85</v>
      </c>
      <c r="AV312" s="14" t="s">
        <v>85</v>
      </c>
      <c r="AW312" s="14" t="s">
        <v>4</v>
      </c>
      <c r="AX312" s="14" t="s">
        <v>83</v>
      </c>
      <c r="AY312" s="245" t="s">
        <v>129</v>
      </c>
    </row>
    <row r="313" s="12" customFormat="1" ht="22.8" customHeight="1">
      <c r="A313" s="12"/>
      <c r="B313" s="190"/>
      <c r="C313" s="191"/>
      <c r="D313" s="192" t="s">
        <v>74</v>
      </c>
      <c r="E313" s="204" t="s">
        <v>136</v>
      </c>
      <c r="F313" s="204" t="s">
        <v>331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SUM(P314:P323)</f>
        <v>0</v>
      </c>
      <c r="Q313" s="198"/>
      <c r="R313" s="199">
        <f>SUM(R314:R323)</f>
        <v>0.60284999999999989</v>
      </c>
      <c r="S313" s="198"/>
      <c r="T313" s="200">
        <f>SUM(T314:T323)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83</v>
      </c>
      <c r="AT313" s="202" t="s">
        <v>74</v>
      </c>
      <c r="AU313" s="202" t="s">
        <v>83</v>
      </c>
      <c r="AY313" s="201" t="s">
        <v>129</v>
      </c>
      <c r="BK313" s="203">
        <f>SUM(BK314:BK323)</f>
        <v>0</v>
      </c>
    </row>
    <row r="314" s="2" customFormat="1" ht="24.15" customHeight="1">
      <c r="A314" s="40"/>
      <c r="B314" s="41"/>
      <c r="C314" s="206" t="s">
        <v>332</v>
      </c>
      <c r="D314" s="206" t="s">
        <v>131</v>
      </c>
      <c r="E314" s="207" t="s">
        <v>333</v>
      </c>
      <c r="F314" s="208" t="s">
        <v>334</v>
      </c>
      <c r="G314" s="209" t="s">
        <v>247</v>
      </c>
      <c r="H314" s="210">
        <v>3</v>
      </c>
      <c r="I314" s="211"/>
      <c r="J314" s="212">
        <f>ROUND(I314*H314,2)</f>
        <v>0</v>
      </c>
      <c r="K314" s="208" t="s">
        <v>135</v>
      </c>
      <c r="L314" s="46"/>
      <c r="M314" s="213" t="s">
        <v>19</v>
      </c>
      <c r="N314" s="214" t="s">
        <v>46</v>
      </c>
      <c r="O314" s="86"/>
      <c r="P314" s="215">
        <f>O314*H314</f>
        <v>0</v>
      </c>
      <c r="Q314" s="215">
        <v>0.088319999999999996</v>
      </c>
      <c r="R314" s="215">
        <f>Q314*H314</f>
        <v>0.26495999999999997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136</v>
      </c>
      <c r="AT314" s="217" t="s">
        <v>131</v>
      </c>
      <c r="AU314" s="217" t="s">
        <v>85</v>
      </c>
      <c r="AY314" s="19" t="s">
        <v>129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83</v>
      </c>
      <c r="BK314" s="218">
        <f>ROUND(I314*H314,2)</f>
        <v>0</v>
      </c>
      <c r="BL314" s="19" t="s">
        <v>136</v>
      </c>
      <c r="BM314" s="217" t="s">
        <v>335</v>
      </c>
    </row>
    <row r="315" s="2" customFormat="1">
      <c r="A315" s="40"/>
      <c r="B315" s="41"/>
      <c r="C315" s="42"/>
      <c r="D315" s="219" t="s">
        <v>138</v>
      </c>
      <c r="E315" s="42"/>
      <c r="F315" s="220" t="s">
        <v>336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138</v>
      </c>
      <c r="AU315" s="19" t="s">
        <v>85</v>
      </c>
    </row>
    <row r="316" s="13" customFormat="1">
      <c r="A316" s="13"/>
      <c r="B316" s="224"/>
      <c r="C316" s="225"/>
      <c r="D316" s="226" t="s">
        <v>140</v>
      </c>
      <c r="E316" s="227" t="s">
        <v>19</v>
      </c>
      <c r="F316" s="228" t="s">
        <v>337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140</v>
      </c>
      <c r="AU316" s="234" t="s">
        <v>85</v>
      </c>
      <c r="AV316" s="13" t="s">
        <v>83</v>
      </c>
      <c r="AW316" s="13" t="s">
        <v>35</v>
      </c>
      <c r="AX316" s="13" t="s">
        <v>75</v>
      </c>
      <c r="AY316" s="234" t="s">
        <v>129</v>
      </c>
    </row>
    <row r="317" s="14" customFormat="1">
      <c r="A317" s="14"/>
      <c r="B317" s="235"/>
      <c r="C317" s="236"/>
      <c r="D317" s="226" t="s">
        <v>140</v>
      </c>
      <c r="E317" s="237" t="s">
        <v>19</v>
      </c>
      <c r="F317" s="238" t="s">
        <v>162</v>
      </c>
      <c r="G317" s="236"/>
      <c r="H317" s="239">
        <v>3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140</v>
      </c>
      <c r="AU317" s="245" t="s">
        <v>85</v>
      </c>
      <c r="AV317" s="14" t="s">
        <v>85</v>
      </c>
      <c r="AW317" s="14" t="s">
        <v>35</v>
      </c>
      <c r="AX317" s="14" t="s">
        <v>75</v>
      </c>
      <c r="AY317" s="245" t="s">
        <v>129</v>
      </c>
    </row>
    <row r="318" s="15" customFormat="1">
      <c r="A318" s="15"/>
      <c r="B318" s="246"/>
      <c r="C318" s="247"/>
      <c r="D318" s="226" t="s">
        <v>140</v>
      </c>
      <c r="E318" s="248" t="s">
        <v>19</v>
      </c>
      <c r="F318" s="249" t="s">
        <v>151</v>
      </c>
      <c r="G318" s="247"/>
      <c r="H318" s="250">
        <v>3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140</v>
      </c>
      <c r="AU318" s="256" t="s">
        <v>85</v>
      </c>
      <c r="AV318" s="15" t="s">
        <v>136</v>
      </c>
      <c r="AW318" s="15" t="s">
        <v>35</v>
      </c>
      <c r="AX318" s="15" t="s">
        <v>83</v>
      </c>
      <c r="AY318" s="256" t="s">
        <v>129</v>
      </c>
    </row>
    <row r="319" s="2" customFormat="1" ht="24.15" customHeight="1">
      <c r="A319" s="40"/>
      <c r="B319" s="41"/>
      <c r="C319" s="206" t="s">
        <v>338</v>
      </c>
      <c r="D319" s="206" t="s">
        <v>131</v>
      </c>
      <c r="E319" s="207" t="s">
        <v>339</v>
      </c>
      <c r="F319" s="208" t="s">
        <v>340</v>
      </c>
      <c r="G319" s="209" t="s">
        <v>247</v>
      </c>
      <c r="H319" s="210">
        <v>3</v>
      </c>
      <c r="I319" s="211"/>
      <c r="J319" s="212">
        <f>ROUND(I319*H319,2)</f>
        <v>0</v>
      </c>
      <c r="K319" s="208" t="s">
        <v>135</v>
      </c>
      <c r="L319" s="46"/>
      <c r="M319" s="213" t="s">
        <v>19</v>
      </c>
      <c r="N319" s="214" t="s">
        <v>46</v>
      </c>
      <c r="O319" s="86"/>
      <c r="P319" s="215">
        <f>O319*H319</f>
        <v>0</v>
      </c>
      <c r="Q319" s="215">
        <v>0.11262999999999999</v>
      </c>
      <c r="R319" s="215">
        <f>Q319*H319</f>
        <v>0.33788999999999997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136</v>
      </c>
      <c r="AT319" s="217" t="s">
        <v>131</v>
      </c>
      <c r="AU319" s="217" t="s">
        <v>85</v>
      </c>
      <c r="AY319" s="19" t="s">
        <v>129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136</v>
      </c>
      <c r="BM319" s="217" t="s">
        <v>341</v>
      </c>
    </row>
    <row r="320" s="2" customFormat="1">
      <c r="A320" s="40"/>
      <c r="B320" s="41"/>
      <c r="C320" s="42"/>
      <c r="D320" s="219" t="s">
        <v>138</v>
      </c>
      <c r="E320" s="42"/>
      <c r="F320" s="220" t="s">
        <v>342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138</v>
      </c>
      <c r="AU320" s="19" t="s">
        <v>85</v>
      </c>
    </row>
    <row r="321" s="13" customFormat="1">
      <c r="A321" s="13"/>
      <c r="B321" s="224"/>
      <c r="C321" s="225"/>
      <c r="D321" s="226" t="s">
        <v>140</v>
      </c>
      <c r="E321" s="227" t="s">
        <v>19</v>
      </c>
      <c r="F321" s="228" t="s">
        <v>343</v>
      </c>
      <c r="G321" s="225"/>
      <c r="H321" s="227" t="s">
        <v>19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140</v>
      </c>
      <c r="AU321" s="234" t="s">
        <v>85</v>
      </c>
      <c r="AV321" s="13" t="s">
        <v>83</v>
      </c>
      <c r="AW321" s="13" t="s">
        <v>35</v>
      </c>
      <c r="AX321" s="13" t="s">
        <v>75</v>
      </c>
      <c r="AY321" s="234" t="s">
        <v>129</v>
      </c>
    </row>
    <row r="322" s="14" customFormat="1">
      <c r="A322" s="14"/>
      <c r="B322" s="235"/>
      <c r="C322" s="236"/>
      <c r="D322" s="226" t="s">
        <v>140</v>
      </c>
      <c r="E322" s="237" t="s">
        <v>19</v>
      </c>
      <c r="F322" s="238" t="s">
        <v>162</v>
      </c>
      <c r="G322" s="236"/>
      <c r="H322" s="239">
        <v>3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140</v>
      </c>
      <c r="AU322" s="245" t="s">
        <v>85</v>
      </c>
      <c r="AV322" s="14" t="s">
        <v>85</v>
      </c>
      <c r="AW322" s="14" t="s">
        <v>35</v>
      </c>
      <c r="AX322" s="14" t="s">
        <v>75</v>
      </c>
      <c r="AY322" s="245" t="s">
        <v>129</v>
      </c>
    </row>
    <row r="323" s="15" customFormat="1">
      <c r="A323" s="15"/>
      <c r="B323" s="246"/>
      <c r="C323" s="247"/>
      <c r="D323" s="226" t="s">
        <v>140</v>
      </c>
      <c r="E323" s="248" t="s">
        <v>19</v>
      </c>
      <c r="F323" s="249" t="s">
        <v>151</v>
      </c>
      <c r="G323" s="247"/>
      <c r="H323" s="250">
        <v>3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6" t="s">
        <v>140</v>
      </c>
      <c r="AU323" s="256" t="s">
        <v>85</v>
      </c>
      <c r="AV323" s="15" t="s">
        <v>136</v>
      </c>
      <c r="AW323" s="15" t="s">
        <v>35</v>
      </c>
      <c r="AX323" s="15" t="s">
        <v>83</v>
      </c>
      <c r="AY323" s="256" t="s">
        <v>129</v>
      </c>
    </row>
    <row r="324" s="12" customFormat="1" ht="22.8" customHeight="1">
      <c r="A324" s="12"/>
      <c r="B324" s="190"/>
      <c r="C324" s="191"/>
      <c r="D324" s="192" t="s">
        <v>74</v>
      </c>
      <c r="E324" s="204" t="s">
        <v>174</v>
      </c>
      <c r="F324" s="204" t="s">
        <v>344</v>
      </c>
      <c r="G324" s="191"/>
      <c r="H324" s="191"/>
      <c r="I324" s="194"/>
      <c r="J324" s="205">
        <f>BK324</f>
        <v>0</v>
      </c>
      <c r="K324" s="191"/>
      <c r="L324" s="196"/>
      <c r="M324" s="197"/>
      <c r="N324" s="198"/>
      <c r="O324" s="198"/>
      <c r="P324" s="199">
        <f>SUM(P325:P356)</f>
        <v>0</v>
      </c>
      <c r="Q324" s="198"/>
      <c r="R324" s="199">
        <f>SUM(R325:R356)</f>
        <v>10.59512</v>
      </c>
      <c r="S324" s="198"/>
      <c r="T324" s="200">
        <f>SUM(T325:T356)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1" t="s">
        <v>83</v>
      </c>
      <c r="AT324" s="202" t="s">
        <v>74</v>
      </c>
      <c r="AU324" s="202" t="s">
        <v>83</v>
      </c>
      <c r="AY324" s="201" t="s">
        <v>129</v>
      </c>
      <c r="BK324" s="203">
        <f>SUM(BK325:BK356)</f>
        <v>0</v>
      </c>
    </row>
    <row r="325" s="2" customFormat="1" ht="21.75" customHeight="1">
      <c r="A325" s="40"/>
      <c r="B325" s="41"/>
      <c r="C325" s="206" t="s">
        <v>345</v>
      </c>
      <c r="D325" s="206" t="s">
        <v>131</v>
      </c>
      <c r="E325" s="207" t="s">
        <v>346</v>
      </c>
      <c r="F325" s="208" t="s">
        <v>347</v>
      </c>
      <c r="G325" s="209" t="s">
        <v>134</v>
      </c>
      <c r="H325" s="210">
        <v>31.5</v>
      </c>
      <c r="I325" s="211"/>
      <c r="J325" s="212">
        <f>ROUND(I325*H325,2)</f>
        <v>0</v>
      </c>
      <c r="K325" s="208" t="s">
        <v>135</v>
      </c>
      <c r="L325" s="46"/>
      <c r="M325" s="213" t="s">
        <v>19</v>
      </c>
      <c r="N325" s="214" t="s">
        <v>46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136</v>
      </c>
      <c r="AT325" s="217" t="s">
        <v>131</v>
      </c>
      <c r="AU325" s="217" t="s">
        <v>85</v>
      </c>
      <c r="AY325" s="19" t="s">
        <v>129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83</v>
      </c>
      <c r="BK325" s="218">
        <f>ROUND(I325*H325,2)</f>
        <v>0</v>
      </c>
      <c r="BL325" s="19" t="s">
        <v>136</v>
      </c>
      <c r="BM325" s="217" t="s">
        <v>348</v>
      </c>
    </row>
    <row r="326" s="2" customFormat="1">
      <c r="A326" s="40"/>
      <c r="B326" s="41"/>
      <c r="C326" s="42"/>
      <c r="D326" s="219" t="s">
        <v>138</v>
      </c>
      <c r="E326" s="42"/>
      <c r="F326" s="220" t="s">
        <v>349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138</v>
      </c>
      <c r="AU326" s="19" t="s">
        <v>85</v>
      </c>
    </row>
    <row r="327" s="13" customFormat="1">
      <c r="A327" s="13"/>
      <c r="B327" s="224"/>
      <c r="C327" s="225"/>
      <c r="D327" s="226" t="s">
        <v>140</v>
      </c>
      <c r="E327" s="227" t="s">
        <v>19</v>
      </c>
      <c r="F327" s="228" t="s">
        <v>147</v>
      </c>
      <c r="G327" s="225"/>
      <c r="H327" s="227" t="s">
        <v>19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140</v>
      </c>
      <c r="AU327" s="234" t="s">
        <v>85</v>
      </c>
      <c r="AV327" s="13" t="s">
        <v>83</v>
      </c>
      <c r="AW327" s="13" t="s">
        <v>35</v>
      </c>
      <c r="AX327" s="13" t="s">
        <v>75</v>
      </c>
      <c r="AY327" s="234" t="s">
        <v>129</v>
      </c>
    </row>
    <row r="328" s="14" customFormat="1">
      <c r="A328" s="14"/>
      <c r="B328" s="235"/>
      <c r="C328" s="236"/>
      <c r="D328" s="226" t="s">
        <v>140</v>
      </c>
      <c r="E328" s="237" t="s">
        <v>19</v>
      </c>
      <c r="F328" s="238" t="s">
        <v>148</v>
      </c>
      <c r="G328" s="236"/>
      <c r="H328" s="239">
        <v>30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140</v>
      </c>
      <c r="AU328" s="245" t="s">
        <v>85</v>
      </c>
      <c r="AV328" s="14" t="s">
        <v>85</v>
      </c>
      <c r="AW328" s="14" t="s">
        <v>35</v>
      </c>
      <c r="AX328" s="14" t="s">
        <v>75</v>
      </c>
      <c r="AY328" s="245" t="s">
        <v>129</v>
      </c>
    </row>
    <row r="329" s="15" customFormat="1">
      <c r="A329" s="15"/>
      <c r="B329" s="246"/>
      <c r="C329" s="247"/>
      <c r="D329" s="226" t="s">
        <v>140</v>
      </c>
      <c r="E329" s="248" t="s">
        <v>19</v>
      </c>
      <c r="F329" s="249" t="s">
        <v>151</v>
      </c>
      <c r="G329" s="247"/>
      <c r="H329" s="250">
        <v>30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6" t="s">
        <v>140</v>
      </c>
      <c r="AU329" s="256" t="s">
        <v>85</v>
      </c>
      <c r="AV329" s="15" t="s">
        <v>136</v>
      </c>
      <c r="AW329" s="15" t="s">
        <v>35</v>
      </c>
      <c r="AX329" s="15" t="s">
        <v>83</v>
      </c>
      <c r="AY329" s="256" t="s">
        <v>129</v>
      </c>
    </row>
    <row r="330" s="14" customFormat="1">
      <c r="A330" s="14"/>
      <c r="B330" s="235"/>
      <c r="C330" s="236"/>
      <c r="D330" s="226" t="s">
        <v>140</v>
      </c>
      <c r="E330" s="236"/>
      <c r="F330" s="238" t="s">
        <v>350</v>
      </c>
      <c r="G330" s="236"/>
      <c r="H330" s="239">
        <v>31.5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140</v>
      </c>
      <c r="AU330" s="245" t="s">
        <v>85</v>
      </c>
      <c r="AV330" s="14" t="s">
        <v>85</v>
      </c>
      <c r="AW330" s="14" t="s">
        <v>4</v>
      </c>
      <c r="AX330" s="14" t="s">
        <v>83</v>
      </c>
      <c r="AY330" s="245" t="s">
        <v>129</v>
      </c>
    </row>
    <row r="331" s="2" customFormat="1" ht="21.75" customHeight="1">
      <c r="A331" s="40"/>
      <c r="B331" s="41"/>
      <c r="C331" s="206" t="s">
        <v>146</v>
      </c>
      <c r="D331" s="206" t="s">
        <v>131</v>
      </c>
      <c r="E331" s="207" t="s">
        <v>351</v>
      </c>
      <c r="F331" s="208" t="s">
        <v>352</v>
      </c>
      <c r="G331" s="209" t="s">
        <v>134</v>
      </c>
      <c r="H331" s="210">
        <v>248.84999999999999</v>
      </c>
      <c r="I331" s="211"/>
      <c r="J331" s="212">
        <f>ROUND(I331*H331,2)</f>
        <v>0</v>
      </c>
      <c r="K331" s="208" t="s">
        <v>135</v>
      </c>
      <c r="L331" s="46"/>
      <c r="M331" s="213" t="s">
        <v>19</v>
      </c>
      <c r="N331" s="214" t="s">
        <v>46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136</v>
      </c>
      <c r="AT331" s="217" t="s">
        <v>131</v>
      </c>
      <c r="AU331" s="217" t="s">
        <v>85</v>
      </c>
      <c r="AY331" s="19" t="s">
        <v>129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83</v>
      </c>
      <c r="BK331" s="218">
        <f>ROUND(I331*H331,2)</f>
        <v>0</v>
      </c>
      <c r="BL331" s="19" t="s">
        <v>136</v>
      </c>
      <c r="BM331" s="217" t="s">
        <v>353</v>
      </c>
    </row>
    <row r="332" s="2" customFormat="1">
      <c r="A332" s="40"/>
      <c r="B332" s="41"/>
      <c r="C332" s="42"/>
      <c r="D332" s="219" t="s">
        <v>138</v>
      </c>
      <c r="E332" s="42"/>
      <c r="F332" s="220" t="s">
        <v>354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138</v>
      </c>
      <c r="AU332" s="19" t="s">
        <v>85</v>
      </c>
    </row>
    <row r="333" s="13" customFormat="1">
      <c r="A333" s="13"/>
      <c r="B333" s="224"/>
      <c r="C333" s="225"/>
      <c r="D333" s="226" t="s">
        <v>140</v>
      </c>
      <c r="E333" s="227" t="s">
        <v>19</v>
      </c>
      <c r="F333" s="228" t="s">
        <v>141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140</v>
      </c>
      <c r="AU333" s="234" t="s">
        <v>85</v>
      </c>
      <c r="AV333" s="13" t="s">
        <v>83</v>
      </c>
      <c r="AW333" s="13" t="s">
        <v>35</v>
      </c>
      <c r="AX333" s="13" t="s">
        <v>75</v>
      </c>
      <c r="AY333" s="234" t="s">
        <v>129</v>
      </c>
    </row>
    <row r="334" s="14" customFormat="1">
      <c r="A334" s="14"/>
      <c r="B334" s="235"/>
      <c r="C334" s="236"/>
      <c r="D334" s="226" t="s">
        <v>140</v>
      </c>
      <c r="E334" s="237" t="s">
        <v>19</v>
      </c>
      <c r="F334" s="238" t="s">
        <v>142</v>
      </c>
      <c r="G334" s="236"/>
      <c r="H334" s="239">
        <v>229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140</v>
      </c>
      <c r="AU334" s="245" t="s">
        <v>85</v>
      </c>
      <c r="AV334" s="14" t="s">
        <v>85</v>
      </c>
      <c r="AW334" s="14" t="s">
        <v>35</v>
      </c>
      <c r="AX334" s="14" t="s">
        <v>75</v>
      </c>
      <c r="AY334" s="245" t="s">
        <v>129</v>
      </c>
    </row>
    <row r="335" s="13" customFormat="1">
      <c r="A335" s="13"/>
      <c r="B335" s="224"/>
      <c r="C335" s="225"/>
      <c r="D335" s="226" t="s">
        <v>140</v>
      </c>
      <c r="E335" s="227" t="s">
        <v>19</v>
      </c>
      <c r="F335" s="228" t="s">
        <v>143</v>
      </c>
      <c r="G335" s="225"/>
      <c r="H335" s="227" t="s">
        <v>19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140</v>
      </c>
      <c r="AU335" s="234" t="s">
        <v>85</v>
      </c>
      <c r="AV335" s="13" t="s">
        <v>83</v>
      </c>
      <c r="AW335" s="13" t="s">
        <v>35</v>
      </c>
      <c r="AX335" s="13" t="s">
        <v>75</v>
      </c>
      <c r="AY335" s="234" t="s">
        <v>129</v>
      </c>
    </row>
    <row r="336" s="14" customFormat="1">
      <c r="A336" s="14"/>
      <c r="B336" s="235"/>
      <c r="C336" s="236"/>
      <c r="D336" s="226" t="s">
        <v>140</v>
      </c>
      <c r="E336" s="237" t="s">
        <v>19</v>
      </c>
      <c r="F336" s="238" t="s">
        <v>144</v>
      </c>
      <c r="G336" s="236"/>
      <c r="H336" s="239">
        <v>8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140</v>
      </c>
      <c r="AU336" s="245" t="s">
        <v>85</v>
      </c>
      <c r="AV336" s="14" t="s">
        <v>85</v>
      </c>
      <c r="AW336" s="14" t="s">
        <v>35</v>
      </c>
      <c r="AX336" s="14" t="s">
        <v>75</v>
      </c>
      <c r="AY336" s="245" t="s">
        <v>129</v>
      </c>
    </row>
    <row r="337" s="15" customFormat="1">
      <c r="A337" s="15"/>
      <c r="B337" s="246"/>
      <c r="C337" s="247"/>
      <c r="D337" s="226" t="s">
        <v>140</v>
      </c>
      <c r="E337" s="248" t="s">
        <v>19</v>
      </c>
      <c r="F337" s="249" t="s">
        <v>151</v>
      </c>
      <c r="G337" s="247"/>
      <c r="H337" s="250">
        <v>237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6" t="s">
        <v>140</v>
      </c>
      <c r="AU337" s="256" t="s">
        <v>85</v>
      </c>
      <c r="AV337" s="15" t="s">
        <v>136</v>
      </c>
      <c r="AW337" s="15" t="s">
        <v>35</v>
      </c>
      <c r="AX337" s="15" t="s">
        <v>83</v>
      </c>
      <c r="AY337" s="256" t="s">
        <v>129</v>
      </c>
    </row>
    <row r="338" s="14" customFormat="1">
      <c r="A338" s="14"/>
      <c r="B338" s="235"/>
      <c r="C338" s="236"/>
      <c r="D338" s="226" t="s">
        <v>140</v>
      </c>
      <c r="E338" s="236"/>
      <c r="F338" s="238" t="s">
        <v>355</v>
      </c>
      <c r="G338" s="236"/>
      <c r="H338" s="239">
        <v>248.84999999999999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140</v>
      </c>
      <c r="AU338" s="245" t="s">
        <v>85</v>
      </c>
      <c r="AV338" s="14" t="s">
        <v>85</v>
      </c>
      <c r="AW338" s="14" t="s">
        <v>4</v>
      </c>
      <c r="AX338" s="14" t="s">
        <v>83</v>
      </c>
      <c r="AY338" s="245" t="s">
        <v>129</v>
      </c>
    </row>
    <row r="339" s="2" customFormat="1" ht="33" customHeight="1">
      <c r="A339" s="40"/>
      <c r="B339" s="41"/>
      <c r="C339" s="206" t="s">
        <v>356</v>
      </c>
      <c r="D339" s="206" t="s">
        <v>131</v>
      </c>
      <c r="E339" s="207" t="s">
        <v>357</v>
      </c>
      <c r="F339" s="208" t="s">
        <v>358</v>
      </c>
      <c r="G339" s="209" t="s">
        <v>134</v>
      </c>
      <c r="H339" s="210">
        <v>8</v>
      </c>
      <c r="I339" s="211"/>
      <c r="J339" s="212">
        <f>ROUND(I339*H339,2)</f>
        <v>0</v>
      </c>
      <c r="K339" s="208" t="s">
        <v>19</v>
      </c>
      <c r="L339" s="46"/>
      <c r="M339" s="213" t="s">
        <v>19</v>
      </c>
      <c r="N339" s="214" t="s">
        <v>46</v>
      </c>
      <c r="O339" s="86"/>
      <c r="P339" s="215">
        <f>O339*H339</f>
        <v>0</v>
      </c>
      <c r="Q339" s="215">
        <v>0.1837</v>
      </c>
      <c r="R339" s="215">
        <f>Q339*H339</f>
        <v>1.4696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136</v>
      </c>
      <c r="AT339" s="217" t="s">
        <v>131</v>
      </c>
      <c r="AU339" s="217" t="s">
        <v>85</v>
      </c>
      <c r="AY339" s="19" t="s">
        <v>129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83</v>
      </c>
      <c r="BK339" s="218">
        <f>ROUND(I339*H339,2)</f>
        <v>0</v>
      </c>
      <c r="BL339" s="19" t="s">
        <v>136</v>
      </c>
      <c r="BM339" s="217" t="s">
        <v>359</v>
      </c>
    </row>
    <row r="340" s="13" customFormat="1">
      <c r="A340" s="13"/>
      <c r="B340" s="224"/>
      <c r="C340" s="225"/>
      <c r="D340" s="226" t="s">
        <v>140</v>
      </c>
      <c r="E340" s="227" t="s">
        <v>19</v>
      </c>
      <c r="F340" s="228" t="s">
        <v>143</v>
      </c>
      <c r="G340" s="225"/>
      <c r="H340" s="227" t="s">
        <v>19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140</v>
      </c>
      <c r="AU340" s="234" t="s">
        <v>85</v>
      </c>
      <c r="AV340" s="13" t="s">
        <v>83</v>
      </c>
      <c r="AW340" s="13" t="s">
        <v>35</v>
      </c>
      <c r="AX340" s="13" t="s">
        <v>75</v>
      </c>
      <c r="AY340" s="234" t="s">
        <v>129</v>
      </c>
    </row>
    <row r="341" s="14" customFormat="1">
      <c r="A341" s="14"/>
      <c r="B341" s="235"/>
      <c r="C341" s="236"/>
      <c r="D341" s="226" t="s">
        <v>140</v>
      </c>
      <c r="E341" s="237" t="s">
        <v>19</v>
      </c>
      <c r="F341" s="238" t="s">
        <v>144</v>
      </c>
      <c r="G341" s="236"/>
      <c r="H341" s="239">
        <v>8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140</v>
      </c>
      <c r="AU341" s="245" t="s">
        <v>85</v>
      </c>
      <c r="AV341" s="14" t="s">
        <v>85</v>
      </c>
      <c r="AW341" s="14" t="s">
        <v>35</v>
      </c>
      <c r="AX341" s="14" t="s">
        <v>75</v>
      </c>
      <c r="AY341" s="245" t="s">
        <v>129</v>
      </c>
    </row>
    <row r="342" s="15" customFormat="1">
      <c r="A342" s="15"/>
      <c r="B342" s="246"/>
      <c r="C342" s="247"/>
      <c r="D342" s="226" t="s">
        <v>140</v>
      </c>
      <c r="E342" s="248" t="s">
        <v>19</v>
      </c>
      <c r="F342" s="249" t="s">
        <v>151</v>
      </c>
      <c r="G342" s="247"/>
      <c r="H342" s="250">
        <v>8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6" t="s">
        <v>140</v>
      </c>
      <c r="AU342" s="256" t="s">
        <v>85</v>
      </c>
      <c r="AV342" s="15" t="s">
        <v>136</v>
      </c>
      <c r="AW342" s="15" t="s">
        <v>35</v>
      </c>
      <c r="AX342" s="15" t="s">
        <v>83</v>
      </c>
      <c r="AY342" s="256" t="s">
        <v>129</v>
      </c>
    </row>
    <row r="343" s="2" customFormat="1" ht="16.5" customHeight="1">
      <c r="A343" s="40"/>
      <c r="B343" s="41"/>
      <c r="C343" s="257" t="s">
        <v>360</v>
      </c>
      <c r="D343" s="257" t="s">
        <v>223</v>
      </c>
      <c r="E343" s="258" t="s">
        <v>361</v>
      </c>
      <c r="F343" s="259" t="s">
        <v>362</v>
      </c>
      <c r="G343" s="260" t="s">
        <v>134</v>
      </c>
      <c r="H343" s="261">
        <v>8.1600000000000001</v>
      </c>
      <c r="I343" s="262"/>
      <c r="J343" s="263">
        <f>ROUND(I343*H343,2)</f>
        <v>0</v>
      </c>
      <c r="K343" s="259" t="s">
        <v>135</v>
      </c>
      <c r="L343" s="264"/>
      <c r="M343" s="265" t="s">
        <v>19</v>
      </c>
      <c r="N343" s="266" t="s">
        <v>46</v>
      </c>
      <c r="O343" s="86"/>
      <c r="P343" s="215">
        <f>O343*H343</f>
        <v>0</v>
      </c>
      <c r="Q343" s="215">
        <v>0.222</v>
      </c>
      <c r="R343" s="215">
        <f>Q343*H343</f>
        <v>1.81152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144</v>
      </c>
      <c r="AT343" s="217" t="s">
        <v>223</v>
      </c>
      <c r="AU343" s="217" t="s">
        <v>85</v>
      </c>
      <c r="AY343" s="19" t="s">
        <v>129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83</v>
      </c>
      <c r="BK343" s="218">
        <f>ROUND(I343*H343,2)</f>
        <v>0</v>
      </c>
      <c r="BL343" s="19" t="s">
        <v>136</v>
      </c>
      <c r="BM343" s="217" t="s">
        <v>363</v>
      </c>
    </row>
    <row r="344" s="13" customFormat="1">
      <c r="A344" s="13"/>
      <c r="B344" s="224"/>
      <c r="C344" s="225"/>
      <c r="D344" s="226" t="s">
        <v>140</v>
      </c>
      <c r="E344" s="227" t="s">
        <v>19</v>
      </c>
      <c r="F344" s="228" t="s">
        <v>143</v>
      </c>
      <c r="G344" s="225"/>
      <c r="H344" s="227" t="s">
        <v>19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140</v>
      </c>
      <c r="AU344" s="234" t="s">
        <v>85</v>
      </c>
      <c r="AV344" s="13" t="s">
        <v>83</v>
      </c>
      <c r="AW344" s="13" t="s">
        <v>35</v>
      </c>
      <c r="AX344" s="13" t="s">
        <v>75</v>
      </c>
      <c r="AY344" s="234" t="s">
        <v>129</v>
      </c>
    </row>
    <row r="345" s="14" customFormat="1">
      <c r="A345" s="14"/>
      <c r="B345" s="235"/>
      <c r="C345" s="236"/>
      <c r="D345" s="226" t="s">
        <v>140</v>
      </c>
      <c r="E345" s="237" t="s">
        <v>19</v>
      </c>
      <c r="F345" s="238" t="s">
        <v>144</v>
      </c>
      <c r="G345" s="236"/>
      <c r="H345" s="239">
        <v>8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140</v>
      </c>
      <c r="AU345" s="245" t="s">
        <v>85</v>
      </c>
      <c r="AV345" s="14" t="s">
        <v>85</v>
      </c>
      <c r="AW345" s="14" t="s">
        <v>35</v>
      </c>
      <c r="AX345" s="14" t="s">
        <v>75</v>
      </c>
      <c r="AY345" s="245" t="s">
        <v>129</v>
      </c>
    </row>
    <row r="346" s="15" customFormat="1">
      <c r="A346" s="15"/>
      <c r="B346" s="246"/>
      <c r="C346" s="247"/>
      <c r="D346" s="226" t="s">
        <v>140</v>
      </c>
      <c r="E346" s="248" t="s">
        <v>19</v>
      </c>
      <c r="F346" s="249" t="s">
        <v>151</v>
      </c>
      <c r="G346" s="247"/>
      <c r="H346" s="250">
        <v>8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6" t="s">
        <v>140</v>
      </c>
      <c r="AU346" s="256" t="s">
        <v>85</v>
      </c>
      <c r="AV346" s="15" t="s">
        <v>136</v>
      </c>
      <c r="AW346" s="15" t="s">
        <v>35</v>
      </c>
      <c r="AX346" s="15" t="s">
        <v>83</v>
      </c>
      <c r="AY346" s="256" t="s">
        <v>129</v>
      </c>
    </row>
    <row r="347" s="14" customFormat="1">
      <c r="A347" s="14"/>
      <c r="B347" s="235"/>
      <c r="C347" s="236"/>
      <c r="D347" s="226" t="s">
        <v>140</v>
      </c>
      <c r="E347" s="236"/>
      <c r="F347" s="238" t="s">
        <v>364</v>
      </c>
      <c r="G347" s="236"/>
      <c r="H347" s="239">
        <v>8.1600000000000001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140</v>
      </c>
      <c r="AU347" s="245" t="s">
        <v>85</v>
      </c>
      <c r="AV347" s="14" t="s">
        <v>85</v>
      </c>
      <c r="AW347" s="14" t="s">
        <v>4</v>
      </c>
      <c r="AX347" s="14" t="s">
        <v>83</v>
      </c>
      <c r="AY347" s="245" t="s">
        <v>129</v>
      </c>
    </row>
    <row r="348" s="2" customFormat="1" ht="37.8" customHeight="1">
      <c r="A348" s="40"/>
      <c r="B348" s="41"/>
      <c r="C348" s="206" t="s">
        <v>365</v>
      </c>
      <c r="D348" s="206" t="s">
        <v>131</v>
      </c>
      <c r="E348" s="207" t="s">
        <v>366</v>
      </c>
      <c r="F348" s="208" t="s">
        <v>367</v>
      </c>
      <c r="G348" s="209" t="s">
        <v>134</v>
      </c>
      <c r="H348" s="210">
        <v>30</v>
      </c>
      <c r="I348" s="211"/>
      <c r="J348" s="212">
        <f>ROUND(I348*H348,2)</f>
        <v>0</v>
      </c>
      <c r="K348" s="208" t="s">
        <v>19</v>
      </c>
      <c r="L348" s="46"/>
      <c r="M348" s="213" t="s">
        <v>19</v>
      </c>
      <c r="N348" s="214" t="s">
        <v>46</v>
      </c>
      <c r="O348" s="86"/>
      <c r="P348" s="215">
        <f>O348*H348</f>
        <v>0</v>
      </c>
      <c r="Q348" s="215">
        <v>0.080030000000000004</v>
      </c>
      <c r="R348" s="215">
        <f>Q348*H348</f>
        <v>2.4009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136</v>
      </c>
      <c r="AT348" s="217" t="s">
        <v>131</v>
      </c>
      <c r="AU348" s="217" t="s">
        <v>85</v>
      </c>
      <c r="AY348" s="19" t="s">
        <v>129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83</v>
      </c>
      <c r="BK348" s="218">
        <f>ROUND(I348*H348,2)</f>
        <v>0</v>
      </c>
      <c r="BL348" s="19" t="s">
        <v>136</v>
      </c>
      <c r="BM348" s="217" t="s">
        <v>368</v>
      </c>
    </row>
    <row r="349" s="13" customFormat="1">
      <c r="A349" s="13"/>
      <c r="B349" s="224"/>
      <c r="C349" s="225"/>
      <c r="D349" s="226" t="s">
        <v>140</v>
      </c>
      <c r="E349" s="227" t="s">
        <v>19</v>
      </c>
      <c r="F349" s="228" t="s">
        <v>147</v>
      </c>
      <c r="G349" s="225"/>
      <c r="H349" s="227" t="s">
        <v>19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140</v>
      </c>
      <c r="AU349" s="234" t="s">
        <v>85</v>
      </c>
      <c r="AV349" s="13" t="s">
        <v>83</v>
      </c>
      <c r="AW349" s="13" t="s">
        <v>35</v>
      </c>
      <c r="AX349" s="13" t="s">
        <v>75</v>
      </c>
      <c r="AY349" s="234" t="s">
        <v>129</v>
      </c>
    </row>
    <row r="350" s="14" customFormat="1">
      <c r="A350" s="14"/>
      <c r="B350" s="235"/>
      <c r="C350" s="236"/>
      <c r="D350" s="226" t="s">
        <v>140</v>
      </c>
      <c r="E350" s="237" t="s">
        <v>19</v>
      </c>
      <c r="F350" s="238" t="s">
        <v>148</v>
      </c>
      <c r="G350" s="236"/>
      <c r="H350" s="239">
        <v>30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140</v>
      </c>
      <c r="AU350" s="245" t="s">
        <v>85</v>
      </c>
      <c r="AV350" s="14" t="s">
        <v>85</v>
      </c>
      <c r="AW350" s="14" t="s">
        <v>35</v>
      </c>
      <c r="AX350" s="14" t="s">
        <v>75</v>
      </c>
      <c r="AY350" s="245" t="s">
        <v>129</v>
      </c>
    </row>
    <row r="351" s="15" customFormat="1">
      <c r="A351" s="15"/>
      <c r="B351" s="246"/>
      <c r="C351" s="247"/>
      <c r="D351" s="226" t="s">
        <v>140</v>
      </c>
      <c r="E351" s="248" t="s">
        <v>19</v>
      </c>
      <c r="F351" s="249" t="s">
        <v>151</v>
      </c>
      <c r="G351" s="247"/>
      <c r="H351" s="250">
        <v>30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6" t="s">
        <v>140</v>
      </c>
      <c r="AU351" s="256" t="s">
        <v>85</v>
      </c>
      <c r="AV351" s="15" t="s">
        <v>136</v>
      </c>
      <c r="AW351" s="15" t="s">
        <v>35</v>
      </c>
      <c r="AX351" s="15" t="s">
        <v>83</v>
      </c>
      <c r="AY351" s="256" t="s">
        <v>129</v>
      </c>
    </row>
    <row r="352" s="2" customFormat="1" ht="16.5" customHeight="1">
      <c r="A352" s="40"/>
      <c r="B352" s="41"/>
      <c r="C352" s="257" t="s">
        <v>369</v>
      </c>
      <c r="D352" s="257" t="s">
        <v>223</v>
      </c>
      <c r="E352" s="258" t="s">
        <v>370</v>
      </c>
      <c r="F352" s="259" t="s">
        <v>371</v>
      </c>
      <c r="G352" s="260" t="s">
        <v>134</v>
      </c>
      <c r="H352" s="261">
        <v>30.899999999999999</v>
      </c>
      <c r="I352" s="262"/>
      <c r="J352" s="263">
        <f>ROUND(I352*H352,2)</f>
        <v>0</v>
      </c>
      <c r="K352" s="259" t="s">
        <v>135</v>
      </c>
      <c r="L352" s="264"/>
      <c r="M352" s="265" t="s">
        <v>19</v>
      </c>
      <c r="N352" s="266" t="s">
        <v>46</v>
      </c>
      <c r="O352" s="86"/>
      <c r="P352" s="215">
        <f>O352*H352</f>
        <v>0</v>
      </c>
      <c r="Q352" s="215">
        <v>0.159</v>
      </c>
      <c r="R352" s="215">
        <f>Q352*H352</f>
        <v>4.9131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144</v>
      </c>
      <c r="AT352" s="217" t="s">
        <v>223</v>
      </c>
      <c r="AU352" s="217" t="s">
        <v>85</v>
      </c>
      <c r="AY352" s="19" t="s">
        <v>129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83</v>
      </c>
      <c r="BK352" s="218">
        <f>ROUND(I352*H352,2)</f>
        <v>0</v>
      </c>
      <c r="BL352" s="19" t="s">
        <v>136</v>
      </c>
      <c r="BM352" s="217" t="s">
        <v>372</v>
      </c>
    </row>
    <row r="353" s="13" customFormat="1">
      <c r="A353" s="13"/>
      <c r="B353" s="224"/>
      <c r="C353" s="225"/>
      <c r="D353" s="226" t="s">
        <v>140</v>
      </c>
      <c r="E353" s="227" t="s">
        <v>19</v>
      </c>
      <c r="F353" s="228" t="s">
        <v>147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140</v>
      </c>
      <c r="AU353" s="234" t="s">
        <v>85</v>
      </c>
      <c r="AV353" s="13" t="s">
        <v>83</v>
      </c>
      <c r="AW353" s="13" t="s">
        <v>35</v>
      </c>
      <c r="AX353" s="13" t="s">
        <v>75</v>
      </c>
      <c r="AY353" s="234" t="s">
        <v>129</v>
      </c>
    </row>
    <row r="354" s="14" customFormat="1">
      <c r="A354" s="14"/>
      <c r="B354" s="235"/>
      <c r="C354" s="236"/>
      <c r="D354" s="226" t="s">
        <v>140</v>
      </c>
      <c r="E354" s="237" t="s">
        <v>19</v>
      </c>
      <c r="F354" s="238" t="s">
        <v>148</v>
      </c>
      <c r="G354" s="236"/>
      <c r="H354" s="239">
        <v>30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140</v>
      </c>
      <c r="AU354" s="245" t="s">
        <v>85</v>
      </c>
      <c r="AV354" s="14" t="s">
        <v>85</v>
      </c>
      <c r="AW354" s="14" t="s">
        <v>35</v>
      </c>
      <c r="AX354" s="14" t="s">
        <v>75</v>
      </c>
      <c r="AY354" s="245" t="s">
        <v>129</v>
      </c>
    </row>
    <row r="355" s="15" customFormat="1">
      <c r="A355" s="15"/>
      <c r="B355" s="246"/>
      <c r="C355" s="247"/>
      <c r="D355" s="226" t="s">
        <v>140</v>
      </c>
      <c r="E355" s="248" t="s">
        <v>19</v>
      </c>
      <c r="F355" s="249" t="s">
        <v>151</v>
      </c>
      <c r="G355" s="247"/>
      <c r="H355" s="250">
        <v>30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6" t="s">
        <v>140</v>
      </c>
      <c r="AU355" s="256" t="s">
        <v>85</v>
      </c>
      <c r="AV355" s="15" t="s">
        <v>136</v>
      </c>
      <c r="AW355" s="15" t="s">
        <v>35</v>
      </c>
      <c r="AX355" s="15" t="s">
        <v>83</v>
      </c>
      <c r="AY355" s="256" t="s">
        <v>129</v>
      </c>
    </row>
    <row r="356" s="14" customFormat="1">
      <c r="A356" s="14"/>
      <c r="B356" s="235"/>
      <c r="C356" s="236"/>
      <c r="D356" s="226" t="s">
        <v>140</v>
      </c>
      <c r="E356" s="236"/>
      <c r="F356" s="238" t="s">
        <v>373</v>
      </c>
      <c r="G356" s="236"/>
      <c r="H356" s="239">
        <v>30.899999999999999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140</v>
      </c>
      <c r="AU356" s="245" t="s">
        <v>85</v>
      </c>
      <c r="AV356" s="14" t="s">
        <v>85</v>
      </c>
      <c r="AW356" s="14" t="s">
        <v>4</v>
      </c>
      <c r="AX356" s="14" t="s">
        <v>83</v>
      </c>
      <c r="AY356" s="245" t="s">
        <v>129</v>
      </c>
    </row>
    <row r="357" s="12" customFormat="1" ht="22.8" customHeight="1">
      <c r="A357" s="12"/>
      <c r="B357" s="190"/>
      <c r="C357" s="191"/>
      <c r="D357" s="192" t="s">
        <v>74</v>
      </c>
      <c r="E357" s="204" t="s">
        <v>180</v>
      </c>
      <c r="F357" s="204" t="s">
        <v>374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SUM(P358:P384)</f>
        <v>0</v>
      </c>
      <c r="Q357" s="198"/>
      <c r="R357" s="199">
        <f>SUM(R358:R384)</f>
        <v>60.181635879999995</v>
      </c>
      <c r="S357" s="198"/>
      <c r="T357" s="200">
        <f>SUM(T358:T384)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83</v>
      </c>
      <c r="AT357" s="202" t="s">
        <v>74</v>
      </c>
      <c r="AU357" s="202" t="s">
        <v>83</v>
      </c>
      <c r="AY357" s="201" t="s">
        <v>129</v>
      </c>
      <c r="BK357" s="203">
        <f>SUM(BK358:BK384)</f>
        <v>0</v>
      </c>
    </row>
    <row r="358" s="2" customFormat="1" ht="21.75" customHeight="1">
      <c r="A358" s="40"/>
      <c r="B358" s="41"/>
      <c r="C358" s="206" t="s">
        <v>375</v>
      </c>
      <c r="D358" s="206" t="s">
        <v>131</v>
      </c>
      <c r="E358" s="207" t="s">
        <v>376</v>
      </c>
      <c r="F358" s="208" t="s">
        <v>377</v>
      </c>
      <c r="G358" s="209" t="s">
        <v>155</v>
      </c>
      <c r="H358" s="210">
        <v>23.358000000000001</v>
      </c>
      <c r="I358" s="211"/>
      <c r="J358" s="212">
        <f>ROUND(I358*H358,2)</f>
        <v>0</v>
      </c>
      <c r="K358" s="208" t="s">
        <v>135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2.5018699999999998</v>
      </c>
      <c r="R358" s="215">
        <f>Q358*H358</f>
        <v>58.438679459999996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136</v>
      </c>
      <c r="AT358" s="217" t="s">
        <v>131</v>
      </c>
      <c r="AU358" s="217" t="s">
        <v>85</v>
      </c>
      <c r="AY358" s="19" t="s">
        <v>129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136</v>
      </c>
      <c r="BM358" s="217" t="s">
        <v>378</v>
      </c>
    </row>
    <row r="359" s="2" customFormat="1">
      <c r="A359" s="40"/>
      <c r="B359" s="41"/>
      <c r="C359" s="42"/>
      <c r="D359" s="219" t="s">
        <v>138</v>
      </c>
      <c r="E359" s="42"/>
      <c r="F359" s="220" t="s">
        <v>379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138</v>
      </c>
      <c r="AU359" s="19" t="s">
        <v>85</v>
      </c>
    </row>
    <row r="360" s="13" customFormat="1">
      <c r="A360" s="13"/>
      <c r="B360" s="224"/>
      <c r="C360" s="225"/>
      <c r="D360" s="226" t="s">
        <v>140</v>
      </c>
      <c r="E360" s="227" t="s">
        <v>19</v>
      </c>
      <c r="F360" s="228" t="s">
        <v>141</v>
      </c>
      <c r="G360" s="225"/>
      <c r="H360" s="227" t="s">
        <v>19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140</v>
      </c>
      <c r="AU360" s="234" t="s">
        <v>85</v>
      </c>
      <c r="AV360" s="13" t="s">
        <v>83</v>
      </c>
      <c r="AW360" s="13" t="s">
        <v>35</v>
      </c>
      <c r="AX360" s="13" t="s">
        <v>75</v>
      </c>
      <c r="AY360" s="234" t="s">
        <v>129</v>
      </c>
    </row>
    <row r="361" s="14" customFormat="1">
      <c r="A361" s="14"/>
      <c r="B361" s="235"/>
      <c r="C361" s="236"/>
      <c r="D361" s="226" t="s">
        <v>140</v>
      </c>
      <c r="E361" s="237" t="s">
        <v>19</v>
      </c>
      <c r="F361" s="238" t="s">
        <v>380</v>
      </c>
      <c r="G361" s="236"/>
      <c r="H361" s="239">
        <v>22.899999999999999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140</v>
      </c>
      <c r="AU361" s="245" t="s">
        <v>85</v>
      </c>
      <c r="AV361" s="14" t="s">
        <v>85</v>
      </c>
      <c r="AW361" s="14" t="s">
        <v>35</v>
      </c>
      <c r="AX361" s="14" t="s">
        <v>75</v>
      </c>
      <c r="AY361" s="245" t="s">
        <v>129</v>
      </c>
    </row>
    <row r="362" s="15" customFormat="1">
      <c r="A362" s="15"/>
      <c r="B362" s="246"/>
      <c r="C362" s="247"/>
      <c r="D362" s="226" t="s">
        <v>140</v>
      </c>
      <c r="E362" s="248" t="s">
        <v>19</v>
      </c>
      <c r="F362" s="249" t="s">
        <v>151</v>
      </c>
      <c r="G362" s="247"/>
      <c r="H362" s="250">
        <v>22.899999999999999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6" t="s">
        <v>140</v>
      </c>
      <c r="AU362" s="256" t="s">
        <v>85</v>
      </c>
      <c r="AV362" s="15" t="s">
        <v>136</v>
      </c>
      <c r="AW362" s="15" t="s">
        <v>35</v>
      </c>
      <c r="AX362" s="15" t="s">
        <v>83</v>
      </c>
      <c r="AY362" s="256" t="s">
        <v>129</v>
      </c>
    </row>
    <row r="363" s="14" customFormat="1">
      <c r="A363" s="14"/>
      <c r="B363" s="235"/>
      <c r="C363" s="236"/>
      <c r="D363" s="226" t="s">
        <v>140</v>
      </c>
      <c r="E363" s="236"/>
      <c r="F363" s="238" t="s">
        <v>381</v>
      </c>
      <c r="G363" s="236"/>
      <c r="H363" s="239">
        <v>23.358000000000001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140</v>
      </c>
      <c r="AU363" s="245" t="s">
        <v>85</v>
      </c>
      <c r="AV363" s="14" t="s">
        <v>85</v>
      </c>
      <c r="AW363" s="14" t="s">
        <v>4</v>
      </c>
      <c r="AX363" s="14" t="s">
        <v>83</v>
      </c>
      <c r="AY363" s="245" t="s">
        <v>129</v>
      </c>
    </row>
    <row r="364" s="2" customFormat="1" ht="16.5" customHeight="1">
      <c r="A364" s="40"/>
      <c r="B364" s="41"/>
      <c r="C364" s="206" t="s">
        <v>382</v>
      </c>
      <c r="D364" s="206" t="s">
        <v>131</v>
      </c>
      <c r="E364" s="207" t="s">
        <v>383</v>
      </c>
      <c r="F364" s="208" t="s">
        <v>384</v>
      </c>
      <c r="G364" s="209" t="s">
        <v>203</v>
      </c>
      <c r="H364" s="210">
        <v>1.546</v>
      </c>
      <c r="I364" s="211"/>
      <c r="J364" s="212">
        <f>ROUND(I364*H364,2)</f>
        <v>0</v>
      </c>
      <c r="K364" s="208" t="s">
        <v>135</v>
      </c>
      <c r="L364" s="46"/>
      <c r="M364" s="213" t="s">
        <v>19</v>
      </c>
      <c r="N364" s="214" t="s">
        <v>46</v>
      </c>
      <c r="O364" s="86"/>
      <c r="P364" s="215">
        <f>O364*H364</f>
        <v>0</v>
      </c>
      <c r="Q364" s="215">
        <v>1.06277</v>
      </c>
      <c r="R364" s="215">
        <f>Q364*H364</f>
        <v>1.64304242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136</v>
      </c>
      <c r="AT364" s="217" t="s">
        <v>131</v>
      </c>
      <c r="AU364" s="217" t="s">
        <v>85</v>
      </c>
      <c r="AY364" s="19" t="s">
        <v>129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83</v>
      </c>
      <c r="BK364" s="218">
        <f>ROUND(I364*H364,2)</f>
        <v>0</v>
      </c>
      <c r="BL364" s="19" t="s">
        <v>136</v>
      </c>
      <c r="BM364" s="217" t="s">
        <v>385</v>
      </c>
    </row>
    <row r="365" s="2" customFormat="1">
      <c r="A365" s="40"/>
      <c r="B365" s="41"/>
      <c r="C365" s="42"/>
      <c r="D365" s="219" t="s">
        <v>138</v>
      </c>
      <c r="E365" s="42"/>
      <c r="F365" s="220" t="s">
        <v>386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138</v>
      </c>
      <c r="AU365" s="19" t="s">
        <v>85</v>
      </c>
    </row>
    <row r="366" s="13" customFormat="1">
      <c r="A366" s="13"/>
      <c r="B366" s="224"/>
      <c r="C366" s="225"/>
      <c r="D366" s="226" t="s">
        <v>140</v>
      </c>
      <c r="E366" s="227" t="s">
        <v>19</v>
      </c>
      <c r="F366" s="228" t="s">
        <v>141</v>
      </c>
      <c r="G366" s="225"/>
      <c r="H366" s="227" t="s">
        <v>19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140</v>
      </c>
      <c r="AU366" s="234" t="s">
        <v>85</v>
      </c>
      <c r="AV366" s="13" t="s">
        <v>83</v>
      </c>
      <c r="AW366" s="13" t="s">
        <v>35</v>
      </c>
      <c r="AX366" s="13" t="s">
        <v>75</v>
      </c>
      <c r="AY366" s="234" t="s">
        <v>129</v>
      </c>
    </row>
    <row r="367" s="14" customFormat="1">
      <c r="A367" s="14"/>
      <c r="B367" s="235"/>
      <c r="C367" s="236"/>
      <c r="D367" s="226" t="s">
        <v>140</v>
      </c>
      <c r="E367" s="237" t="s">
        <v>19</v>
      </c>
      <c r="F367" s="238" t="s">
        <v>387</v>
      </c>
      <c r="G367" s="236"/>
      <c r="H367" s="239">
        <v>1.2370000000000001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140</v>
      </c>
      <c r="AU367" s="245" t="s">
        <v>85</v>
      </c>
      <c r="AV367" s="14" t="s">
        <v>85</v>
      </c>
      <c r="AW367" s="14" t="s">
        <v>35</v>
      </c>
      <c r="AX367" s="14" t="s">
        <v>75</v>
      </c>
      <c r="AY367" s="245" t="s">
        <v>129</v>
      </c>
    </row>
    <row r="368" s="15" customFormat="1">
      <c r="A368" s="15"/>
      <c r="B368" s="246"/>
      <c r="C368" s="247"/>
      <c r="D368" s="226" t="s">
        <v>140</v>
      </c>
      <c r="E368" s="248" t="s">
        <v>19</v>
      </c>
      <c r="F368" s="249" t="s">
        <v>151</v>
      </c>
      <c r="G368" s="247"/>
      <c r="H368" s="250">
        <v>1.2370000000000001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6" t="s">
        <v>140</v>
      </c>
      <c r="AU368" s="256" t="s">
        <v>85</v>
      </c>
      <c r="AV368" s="15" t="s">
        <v>136</v>
      </c>
      <c r="AW368" s="15" t="s">
        <v>35</v>
      </c>
      <c r="AX368" s="15" t="s">
        <v>83</v>
      </c>
      <c r="AY368" s="256" t="s">
        <v>129</v>
      </c>
    </row>
    <row r="369" s="14" customFormat="1">
      <c r="A369" s="14"/>
      <c r="B369" s="235"/>
      <c r="C369" s="236"/>
      <c r="D369" s="226" t="s">
        <v>140</v>
      </c>
      <c r="E369" s="236"/>
      <c r="F369" s="238" t="s">
        <v>388</v>
      </c>
      <c r="G369" s="236"/>
      <c r="H369" s="239">
        <v>1.546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5" t="s">
        <v>140</v>
      </c>
      <c r="AU369" s="245" t="s">
        <v>85</v>
      </c>
      <c r="AV369" s="14" t="s">
        <v>85</v>
      </c>
      <c r="AW369" s="14" t="s">
        <v>4</v>
      </c>
      <c r="AX369" s="14" t="s">
        <v>83</v>
      </c>
      <c r="AY369" s="245" t="s">
        <v>129</v>
      </c>
    </row>
    <row r="370" s="2" customFormat="1" ht="16.5" customHeight="1">
      <c r="A370" s="40"/>
      <c r="B370" s="41"/>
      <c r="C370" s="206" t="s">
        <v>389</v>
      </c>
      <c r="D370" s="206" t="s">
        <v>131</v>
      </c>
      <c r="E370" s="207" t="s">
        <v>390</v>
      </c>
      <c r="F370" s="208" t="s">
        <v>391</v>
      </c>
      <c r="G370" s="209" t="s">
        <v>134</v>
      </c>
      <c r="H370" s="210">
        <v>233.58000000000001</v>
      </c>
      <c r="I370" s="211"/>
      <c r="J370" s="212">
        <f>ROUND(I370*H370,2)</f>
        <v>0</v>
      </c>
      <c r="K370" s="208" t="s">
        <v>135</v>
      </c>
      <c r="L370" s="46"/>
      <c r="M370" s="213" t="s">
        <v>19</v>
      </c>
      <c r="N370" s="214" t="s">
        <v>46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136</v>
      </c>
      <c r="AT370" s="217" t="s">
        <v>131</v>
      </c>
      <c r="AU370" s="217" t="s">
        <v>85</v>
      </c>
      <c r="AY370" s="19" t="s">
        <v>129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83</v>
      </c>
      <c r="BK370" s="218">
        <f>ROUND(I370*H370,2)</f>
        <v>0</v>
      </c>
      <c r="BL370" s="19" t="s">
        <v>136</v>
      </c>
      <c r="BM370" s="217" t="s">
        <v>392</v>
      </c>
    </row>
    <row r="371" s="2" customFormat="1">
      <c r="A371" s="40"/>
      <c r="B371" s="41"/>
      <c r="C371" s="42"/>
      <c r="D371" s="219" t="s">
        <v>138</v>
      </c>
      <c r="E371" s="42"/>
      <c r="F371" s="220" t="s">
        <v>393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138</v>
      </c>
      <c r="AU371" s="19" t="s">
        <v>85</v>
      </c>
    </row>
    <row r="372" s="13" customFormat="1">
      <c r="A372" s="13"/>
      <c r="B372" s="224"/>
      <c r="C372" s="225"/>
      <c r="D372" s="226" t="s">
        <v>140</v>
      </c>
      <c r="E372" s="227" t="s">
        <v>19</v>
      </c>
      <c r="F372" s="228" t="s">
        <v>141</v>
      </c>
      <c r="G372" s="225"/>
      <c r="H372" s="227" t="s">
        <v>19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140</v>
      </c>
      <c r="AU372" s="234" t="s">
        <v>85</v>
      </c>
      <c r="AV372" s="13" t="s">
        <v>83</v>
      </c>
      <c r="AW372" s="13" t="s">
        <v>35</v>
      </c>
      <c r="AX372" s="13" t="s">
        <v>75</v>
      </c>
      <c r="AY372" s="234" t="s">
        <v>129</v>
      </c>
    </row>
    <row r="373" s="14" customFormat="1">
      <c r="A373" s="14"/>
      <c r="B373" s="235"/>
      <c r="C373" s="236"/>
      <c r="D373" s="226" t="s">
        <v>140</v>
      </c>
      <c r="E373" s="237" t="s">
        <v>19</v>
      </c>
      <c r="F373" s="238" t="s">
        <v>142</v>
      </c>
      <c r="G373" s="236"/>
      <c r="H373" s="239">
        <v>229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140</v>
      </c>
      <c r="AU373" s="245" t="s">
        <v>85</v>
      </c>
      <c r="AV373" s="14" t="s">
        <v>85</v>
      </c>
      <c r="AW373" s="14" t="s">
        <v>35</v>
      </c>
      <c r="AX373" s="14" t="s">
        <v>75</v>
      </c>
      <c r="AY373" s="245" t="s">
        <v>129</v>
      </c>
    </row>
    <row r="374" s="15" customFormat="1">
      <c r="A374" s="15"/>
      <c r="B374" s="246"/>
      <c r="C374" s="247"/>
      <c r="D374" s="226" t="s">
        <v>140</v>
      </c>
      <c r="E374" s="248" t="s">
        <v>19</v>
      </c>
      <c r="F374" s="249" t="s">
        <v>151</v>
      </c>
      <c r="G374" s="247"/>
      <c r="H374" s="250">
        <v>229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6" t="s">
        <v>140</v>
      </c>
      <c r="AU374" s="256" t="s">
        <v>85</v>
      </c>
      <c r="AV374" s="15" t="s">
        <v>136</v>
      </c>
      <c r="AW374" s="15" t="s">
        <v>35</v>
      </c>
      <c r="AX374" s="15" t="s">
        <v>83</v>
      </c>
      <c r="AY374" s="256" t="s">
        <v>129</v>
      </c>
    </row>
    <row r="375" s="14" customFormat="1">
      <c r="A375" s="14"/>
      <c r="B375" s="235"/>
      <c r="C375" s="236"/>
      <c r="D375" s="226" t="s">
        <v>140</v>
      </c>
      <c r="E375" s="236"/>
      <c r="F375" s="238" t="s">
        <v>394</v>
      </c>
      <c r="G375" s="236"/>
      <c r="H375" s="239">
        <v>233.58000000000001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140</v>
      </c>
      <c r="AU375" s="245" t="s">
        <v>85</v>
      </c>
      <c r="AV375" s="14" t="s">
        <v>85</v>
      </c>
      <c r="AW375" s="14" t="s">
        <v>4</v>
      </c>
      <c r="AX375" s="14" t="s">
        <v>83</v>
      </c>
      <c r="AY375" s="245" t="s">
        <v>129</v>
      </c>
    </row>
    <row r="376" s="2" customFormat="1" ht="24.15" customHeight="1">
      <c r="A376" s="40"/>
      <c r="B376" s="41"/>
      <c r="C376" s="206" t="s">
        <v>395</v>
      </c>
      <c r="D376" s="206" t="s">
        <v>131</v>
      </c>
      <c r="E376" s="207" t="s">
        <v>396</v>
      </c>
      <c r="F376" s="208" t="s">
        <v>397</v>
      </c>
      <c r="G376" s="209" t="s">
        <v>282</v>
      </c>
      <c r="H376" s="210">
        <v>71.599999999999994</v>
      </c>
      <c r="I376" s="211"/>
      <c r="J376" s="212">
        <f>ROUND(I376*H376,2)</f>
        <v>0</v>
      </c>
      <c r="K376" s="208" t="s">
        <v>135</v>
      </c>
      <c r="L376" s="46"/>
      <c r="M376" s="213" t="s">
        <v>19</v>
      </c>
      <c r="N376" s="214" t="s">
        <v>46</v>
      </c>
      <c r="O376" s="86"/>
      <c r="P376" s="215">
        <f>O376*H376</f>
        <v>0</v>
      </c>
      <c r="Q376" s="215">
        <v>1.0000000000000001E-05</v>
      </c>
      <c r="R376" s="215">
        <f>Q376*H376</f>
        <v>0.00071599999999999995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136</v>
      </c>
      <c r="AT376" s="217" t="s">
        <v>131</v>
      </c>
      <c r="AU376" s="217" t="s">
        <v>85</v>
      </c>
      <c r="AY376" s="19" t="s">
        <v>129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83</v>
      </c>
      <c r="BK376" s="218">
        <f>ROUND(I376*H376,2)</f>
        <v>0</v>
      </c>
      <c r="BL376" s="19" t="s">
        <v>136</v>
      </c>
      <c r="BM376" s="217" t="s">
        <v>398</v>
      </c>
    </row>
    <row r="377" s="2" customFormat="1">
      <c r="A377" s="40"/>
      <c r="B377" s="41"/>
      <c r="C377" s="42"/>
      <c r="D377" s="219" t="s">
        <v>138</v>
      </c>
      <c r="E377" s="42"/>
      <c r="F377" s="220" t="s">
        <v>399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138</v>
      </c>
      <c r="AU377" s="19" t="s">
        <v>85</v>
      </c>
    </row>
    <row r="378" s="13" customFormat="1">
      <c r="A378" s="13"/>
      <c r="B378" s="224"/>
      <c r="C378" s="225"/>
      <c r="D378" s="226" t="s">
        <v>140</v>
      </c>
      <c r="E378" s="227" t="s">
        <v>19</v>
      </c>
      <c r="F378" s="228" t="s">
        <v>141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140</v>
      </c>
      <c r="AU378" s="234" t="s">
        <v>85</v>
      </c>
      <c r="AV378" s="13" t="s">
        <v>83</v>
      </c>
      <c r="AW378" s="13" t="s">
        <v>35</v>
      </c>
      <c r="AX378" s="13" t="s">
        <v>75</v>
      </c>
      <c r="AY378" s="234" t="s">
        <v>129</v>
      </c>
    </row>
    <row r="379" s="14" customFormat="1">
      <c r="A379" s="14"/>
      <c r="B379" s="235"/>
      <c r="C379" s="236"/>
      <c r="D379" s="226" t="s">
        <v>140</v>
      </c>
      <c r="E379" s="237" t="s">
        <v>19</v>
      </c>
      <c r="F379" s="238" t="s">
        <v>400</v>
      </c>
      <c r="G379" s="236"/>
      <c r="H379" s="239">
        <v>71.599999999999994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140</v>
      </c>
      <c r="AU379" s="245" t="s">
        <v>85</v>
      </c>
      <c r="AV379" s="14" t="s">
        <v>85</v>
      </c>
      <c r="AW379" s="14" t="s">
        <v>35</v>
      </c>
      <c r="AX379" s="14" t="s">
        <v>75</v>
      </c>
      <c r="AY379" s="245" t="s">
        <v>129</v>
      </c>
    </row>
    <row r="380" s="15" customFormat="1">
      <c r="A380" s="15"/>
      <c r="B380" s="246"/>
      <c r="C380" s="247"/>
      <c r="D380" s="226" t="s">
        <v>140</v>
      </c>
      <c r="E380" s="248" t="s">
        <v>19</v>
      </c>
      <c r="F380" s="249" t="s">
        <v>151</v>
      </c>
      <c r="G380" s="247"/>
      <c r="H380" s="250">
        <v>71.599999999999994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6" t="s">
        <v>140</v>
      </c>
      <c r="AU380" s="256" t="s">
        <v>85</v>
      </c>
      <c r="AV380" s="15" t="s">
        <v>136</v>
      </c>
      <c r="AW380" s="15" t="s">
        <v>35</v>
      </c>
      <c r="AX380" s="15" t="s">
        <v>83</v>
      </c>
      <c r="AY380" s="256" t="s">
        <v>129</v>
      </c>
    </row>
    <row r="381" s="2" customFormat="1" ht="16.5" customHeight="1">
      <c r="A381" s="40"/>
      <c r="B381" s="41"/>
      <c r="C381" s="206" t="s">
        <v>401</v>
      </c>
      <c r="D381" s="206" t="s">
        <v>131</v>
      </c>
      <c r="E381" s="207" t="s">
        <v>402</v>
      </c>
      <c r="F381" s="208" t="s">
        <v>403</v>
      </c>
      <c r="G381" s="209" t="s">
        <v>134</v>
      </c>
      <c r="H381" s="210">
        <v>0.54000000000000004</v>
      </c>
      <c r="I381" s="211"/>
      <c r="J381" s="212">
        <f>ROUND(I381*H381,2)</f>
        <v>0</v>
      </c>
      <c r="K381" s="208" t="s">
        <v>19</v>
      </c>
      <c r="L381" s="46"/>
      <c r="M381" s="213" t="s">
        <v>19</v>
      </c>
      <c r="N381" s="214" t="s">
        <v>46</v>
      </c>
      <c r="O381" s="86"/>
      <c r="P381" s="215">
        <f>O381*H381</f>
        <v>0</v>
      </c>
      <c r="Q381" s="215">
        <v>0.1837</v>
      </c>
      <c r="R381" s="215">
        <f>Q381*H381</f>
        <v>0.099198000000000008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136</v>
      </c>
      <c r="AT381" s="217" t="s">
        <v>131</v>
      </c>
      <c r="AU381" s="217" t="s">
        <v>85</v>
      </c>
      <c r="AY381" s="19" t="s">
        <v>129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83</v>
      </c>
      <c r="BK381" s="218">
        <f>ROUND(I381*H381,2)</f>
        <v>0</v>
      </c>
      <c r="BL381" s="19" t="s">
        <v>136</v>
      </c>
      <c r="BM381" s="217" t="s">
        <v>404</v>
      </c>
    </row>
    <row r="382" s="13" customFormat="1">
      <c r="A382" s="13"/>
      <c r="B382" s="224"/>
      <c r="C382" s="225"/>
      <c r="D382" s="226" t="s">
        <v>140</v>
      </c>
      <c r="E382" s="227" t="s">
        <v>19</v>
      </c>
      <c r="F382" s="228" t="s">
        <v>405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140</v>
      </c>
      <c r="AU382" s="234" t="s">
        <v>85</v>
      </c>
      <c r="AV382" s="13" t="s">
        <v>83</v>
      </c>
      <c r="AW382" s="13" t="s">
        <v>35</v>
      </c>
      <c r="AX382" s="13" t="s">
        <v>75</v>
      </c>
      <c r="AY382" s="234" t="s">
        <v>129</v>
      </c>
    </row>
    <row r="383" s="14" customFormat="1">
      <c r="A383" s="14"/>
      <c r="B383" s="235"/>
      <c r="C383" s="236"/>
      <c r="D383" s="226" t="s">
        <v>140</v>
      </c>
      <c r="E383" s="237" t="s">
        <v>19</v>
      </c>
      <c r="F383" s="238" t="s">
        <v>406</v>
      </c>
      <c r="G383" s="236"/>
      <c r="H383" s="239">
        <v>0.54000000000000004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140</v>
      </c>
      <c r="AU383" s="245" t="s">
        <v>85</v>
      </c>
      <c r="AV383" s="14" t="s">
        <v>85</v>
      </c>
      <c r="AW383" s="14" t="s">
        <v>35</v>
      </c>
      <c r="AX383" s="14" t="s">
        <v>75</v>
      </c>
      <c r="AY383" s="245" t="s">
        <v>129</v>
      </c>
    </row>
    <row r="384" s="15" customFormat="1">
      <c r="A384" s="15"/>
      <c r="B384" s="246"/>
      <c r="C384" s="247"/>
      <c r="D384" s="226" t="s">
        <v>140</v>
      </c>
      <c r="E384" s="248" t="s">
        <v>19</v>
      </c>
      <c r="F384" s="249" t="s">
        <v>151</v>
      </c>
      <c r="G384" s="247"/>
      <c r="H384" s="250">
        <v>0.54000000000000004</v>
      </c>
      <c r="I384" s="251"/>
      <c r="J384" s="247"/>
      <c r="K384" s="247"/>
      <c r="L384" s="252"/>
      <c r="M384" s="253"/>
      <c r="N384" s="254"/>
      <c r="O384" s="254"/>
      <c r="P384" s="254"/>
      <c r="Q384" s="254"/>
      <c r="R384" s="254"/>
      <c r="S384" s="254"/>
      <c r="T384" s="25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6" t="s">
        <v>140</v>
      </c>
      <c r="AU384" s="256" t="s">
        <v>85</v>
      </c>
      <c r="AV384" s="15" t="s">
        <v>136</v>
      </c>
      <c r="AW384" s="15" t="s">
        <v>35</v>
      </c>
      <c r="AX384" s="15" t="s">
        <v>83</v>
      </c>
      <c r="AY384" s="256" t="s">
        <v>129</v>
      </c>
    </row>
    <row r="385" s="12" customFormat="1" ht="22.8" customHeight="1">
      <c r="A385" s="12"/>
      <c r="B385" s="190"/>
      <c r="C385" s="191"/>
      <c r="D385" s="192" t="s">
        <v>74</v>
      </c>
      <c r="E385" s="204" t="s">
        <v>195</v>
      </c>
      <c r="F385" s="204" t="s">
        <v>407</v>
      </c>
      <c r="G385" s="191"/>
      <c r="H385" s="191"/>
      <c r="I385" s="194"/>
      <c r="J385" s="205">
        <f>BK385</f>
        <v>0</v>
      </c>
      <c r="K385" s="191"/>
      <c r="L385" s="196"/>
      <c r="M385" s="197"/>
      <c r="N385" s="198"/>
      <c r="O385" s="198"/>
      <c r="P385" s="199">
        <f>SUM(P386:P482)</f>
        <v>0</v>
      </c>
      <c r="Q385" s="198"/>
      <c r="R385" s="199">
        <f>SUM(R386:R482)</f>
        <v>1.555882</v>
      </c>
      <c r="S385" s="198"/>
      <c r="T385" s="200">
        <f>SUM(T386:T482)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1" t="s">
        <v>83</v>
      </c>
      <c r="AT385" s="202" t="s">
        <v>74</v>
      </c>
      <c r="AU385" s="202" t="s">
        <v>83</v>
      </c>
      <c r="AY385" s="201" t="s">
        <v>129</v>
      </c>
      <c r="BK385" s="203">
        <f>SUM(BK386:BK482)</f>
        <v>0</v>
      </c>
    </row>
    <row r="386" s="2" customFormat="1" ht="16.5" customHeight="1">
      <c r="A386" s="40"/>
      <c r="B386" s="41"/>
      <c r="C386" s="206" t="s">
        <v>408</v>
      </c>
      <c r="D386" s="206" t="s">
        <v>131</v>
      </c>
      <c r="E386" s="207" t="s">
        <v>409</v>
      </c>
      <c r="F386" s="208" t="s">
        <v>410</v>
      </c>
      <c r="G386" s="209" t="s">
        <v>134</v>
      </c>
      <c r="H386" s="210">
        <v>240.44999999999999</v>
      </c>
      <c r="I386" s="211"/>
      <c r="J386" s="212">
        <f>ROUND(I386*H386,2)</f>
        <v>0</v>
      </c>
      <c r="K386" s="208" t="s">
        <v>135</v>
      </c>
      <c r="L386" s="46"/>
      <c r="M386" s="213" t="s">
        <v>19</v>
      </c>
      <c r="N386" s="214" t="s">
        <v>46</v>
      </c>
      <c r="O386" s="86"/>
      <c r="P386" s="215">
        <f>O386*H386</f>
        <v>0</v>
      </c>
      <c r="Q386" s="215">
        <v>0.00036000000000000002</v>
      </c>
      <c r="R386" s="215">
        <f>Q386*H386</f>
        <v>0.086562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136</v>
      </c>
      <c r="AT386" s="217" t="s">
        <v>131</v>
      </c>
      <c r="AU386" s="217" t="s">
        <v>85</v>
      </c>
      <c r="AY386" s="19" t="s">
        <v>129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83</v>
      </c>
      <c r="BK386" s="218">
        <f>ROUND(I386*H386,2)</f>
        <v>0</v>
      </c>
      <c r="BL386" s="19" t="s">
        <v>136</v>
      </c>
      <c r="BM386" s="217" t="s">
        <v>411</v>
      </c>
    </row>
    <row r="387" s="2" customFormat="1">
      <c r="A387" s="40"/>
      <c r="B387" s="41"/>
      <c r="C387" s="42"/>
      <c r="D387" s="219" t="s">
        <v>138</v>
      </c>
      <c r="E387" s="42"/>
      <c r="F387" s="220" t="s">
        <v>412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138</v>
      </c>
      <c r="AU387" s="19" t="s">
        <v>85</v>
      </c>
    </row>
    <row r="388" s="13" customFormat="1">
      <c r="A388" s="13"/>
      <c r="B388" s="224"/>
      <c r="C388" s="225"/>
      <c r="D388" s="226" t="s">
        <v>140</v>
      </c>
      <c r="E388" s="227" t="s">
        <v>19</v>
      </c>
      <c r="F388" s="228" t="s">
        <v>141</v>
      </c>
      <c r="G388" s="225"/>
      <c r="H388" s="227" t="s">
        <v>19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140</v>
      </c>
      <c r="AU388" s="234" t="s">
        <v>85</v>
      </c>
      <c r="AV388" s="13" t="s">
        <v>83</v>
      </c>
      <c r="AW388" s="13" t="s">
        <v>35</v>
      </c>
      <c r="AX388" s="13" t="s">
        <v>75</v>
      </c>
      <c r="AY388" s="234" t="s">
        <v>129</v>
      </c>
    </row>
    <row r="389" s="14" customFormat="1">
      <c r="A389" s="14"/>
      <c r="B389" s="235"/>
      <c r="C389" s="236"/>
      <c r="D389" s="226" t="s">
        <v>140</v>
      </c>
      <c r="E389" s="237" t="s">
        <v>19</v>
      </c>
      <c r="F389" s="238" t="s">
        <v>142</v>
      </c>
      <c r="G389" s="236"/>
      <c r="H389" s="239">
        <v>229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140</v>
      </c>
      <c r="AU389" s="245" t="s">
        <v>85</v>
      </c>
      <c r="AV389" s="14" t="s">
        <v>85</v>
      </c>
      <c r="AW389" s="14" t="s">
        <v>35</v>
      </c>
      <c r="AX389" s="14" t="s">
        <v>75</v>
      </c>
      <c r="AY389" s="245" t="s">
        <v>129</v>
      </c>
    </row>
    <row r="390" s="15" customFormat="1">
      <c r="A390" s="15"/>
      <c r="B390" s="246"/>
      <c r="C390" s="247"/>
      <c r="D390" s="226" t="s">
        <v>140</v>
      </c>
      <c r="E390" s="248" t="s">
        <v>19</v>
      </c>
      <c r="F390" s="249" t="s">
        <v>151</v>
      </c>
      <c r="G390" s="247"/>
      <c r="H390" s="250">
        <v>229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6" t="s">
        <v>140</v>
      </c>
      <c r="AU390" s="256" t="s">
        <v>85</v>
      </c>
      <c r="AV390" s="15" t="s">
        <v>136</v>
      </c>
      <c r="AW390" s="15" t="s">
        <v>35</v>
      </c>
      <c r="AX390" s="15" t="s">
        <v>83</v>
      </c>
      <c r="AY390" s="256" t="s">
        <v>129</v>
      </c>
    </row>
    <row r="391" s="14" customFormat="1">
      <c r="A391" s="14"/>
      <c r="B391" s="235"/>
      <c r="C391" s="236"/>
      <c r="D391" s="226" t="s">
        <v>140</v>
      </c>
      <c r="E391" s="236"/>
      <c r="F391" s="238" t="s">
        <v>413</v>
      </c>
      <c r="G391" s="236"/>
      <c r="H391" s="239">
        <v>240.44999999999999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140</v>
      </c>
      <c r="AU391" s="245" t="s">
        <v>85</v>
      </c>
      <c r="AV391" s="14" t="s">
        <v>85</v>
      </c>
      <c r="AW391" s="14" t="s">
        <v>4</v>
      </c>
      <c r="AX391" s="14" t="s">
        <v>83</v>
      </c>
      <c r="AY391" s="245" t="s">
        <v>129</v>
      </c>
    </row>
    <row r="392" s="2" customFormat="1" ht="24.15" customHeight="1">
      <c r="A392" s="40"/>
      <c r="B392" s="41"/>
      <c r="C392" s="206" t="s">
        <v>414</v>
      </c>
      <c r="D392" s="206" t="s">
        <v>131</v>
      </c>
      <c r="E392" s="207" t="s">
        <v>415</v>
      </c>
      <c r="F392" s="208" t="s">
        <v>416</v>
      </c>
      <c r="G392" s="209" t="s">
        <v>247</v>
      </c>
      <c r="H392" s="210">
        <v>4</v>
      </c>
      <c r="I392" s="211"/>
      <c r="J392" s="212">
        <f>ROUND(I392*H392,2)</f>
        <v>0</v>
      </c>
      <c r="K392" s="208" t="s">
        <v>135</v>
      </c>
      <c r="L392" s="46"/>
      <c r="M392" s="213" t="s">
        <v>19</v>
      </c>
      <c r="N392" s="214" t="s">
        <v>46</v>
      </c>
      <c r="O392" s="86"/>
      <c r="P392" s="215">
        <f>O392*H392</f>
        <v>0</v>
      </c>
      <c r="Q392" s="215">
        <v>0.097159999999999996</v>
      </c>
      <c r="R392" s="215">
        <f>Q392*H392</f>
        <v>0.38863999999999999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136</v>
      </c>
      <c r="AT392" s="217" t="s">
        <v>131</v>
      </c>
      <c r="AU392" s="217" t="s">
        <v>85</v>
      </c>
      <c r="AY392" s="19" t="s">
        <v>129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83</v>
      </c>
      <c r="BK392" s="218">
        <f>ROUND(I392*H392,2)</f>
        <v>0</v>
      </c>
      <c r="BL392" s="19" t="s">
        <v>136</v>
      </c>
      <c r="BM392" s="217" t="s">
        <v>417</v>
      </c>
    </row>
    <row r="393" s="2" customFormat="1">
      <c r="A393" s="40"/>
      <c r="B393" s="41"/>
      <c r="C393" s="42"/>
      <c r="D393" s="219" t="s">
        <v>138</v>
      </c>
      <c r="E393" s="42"/>
      <c r="F393" s="220" t="s">
        <v>418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138</v>
      </c>
      <c r="AU393" s="19" t="s">
        <v>85</v>
      </c>
    </row>
    <row r="394" s="13" customFormat="1">
      <c r="A394" s="13"/>
      <c r="B394" s="224"/>
      <c r="C394" s="225"/>
      <c r="D394" s="226" t="s">
        <v>140</v>
      </c>
      <c r="E394" s="227" t="s">
        <v>19</v>
      </c>
      <c r="F394" s="228" t="s">
        <v>419</v>
      </c>
      <c r="G394" s="225"/>
      <c r="H394" s="227" t="s">
        <v>19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140</v>
      </c>
      <c r="AU394" s="234" t="s">
        <v>85</v>
      </c>
      <c r="AV394" s="13" t="s">
        <v>83</v>
      </c>
      <c r="AW394" s="13" t="s">
        <v>35</v>
      </c>
      <c r="AX394" s="13" t="s">
        <v>75</v>
      </c>
      <c r="AY394" s="234" t="s">
        <v>129</v>
      </c>
    </row>
    <row r="395" s="14" customFormat="1">
      <c r="A395" s="14"/>
      <c r="B395" s="235"/>
      <c r="C395" s="236"/>
      <c r="D395" s="226" t="s">
        <v>140</v>
      </c>
      <c r="E395" s="237" t="s">
        <v>19</v>
      </c>
      <c r="F395" s="238" t="s">
        <v>136</v>
      </c>
      <c r="G395" s="236"/>
      <c r="H395" s="239">
        <v>4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140</v>
      </c>
      <c r="AU395" s="245" t="s">
        <v>85</v>
      </c>
      <c r="AV395" s="14" t="s">
        <v>85</v>
      </c>
      <c r="AW395" s="14" t="s">
        <v>35</v>
      </c>
      <c r="AX395" s="14" t="s">
        <v>75</v>
      </c>
      <c r="AY395" s="245" t="s">
        <v>129</v>
      </c>
    </row>
    <row r="396" s="15" customFormat="1">
      <c r="A396" s="15"/>
      <c r="B396" s="246"/>
      <c r="C396" s="247"/>
      <c r="D396" s="226" t="s">
        <v>140</v>
      </c>
      <c r="E396" s="248" t="s">
        <v>19</v>
      </c>
      <c r="F396" s="249" t="s">
        <v>151</v>
      </c>
      <c r="G396" s="247"/>
      <c r="H396" s="250">
        <v>4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6" t="s">
        <v>140</v>
      </c>
      <c r="AU396" s="256" t="s">
        <v>85</v>
      </c>
      <c r="AV396" s="15" t="s">
        <v>136</v>
      </c>
      <c r="AW396" s="15" t="s">
        <v>35</v>
      </c>
      <c r="AX396" s="15" t="s">
        <v>83</v>
      </c>
      <c r="AY396" s="256" t="s">
        <v>129</v>
      </c>
    </row>
    <row r="397" s="2" customFormat="1" ht="16.5" customHeight="1">
      <c r="A397" s="40"/>
      <c r="B397" s="41"/>
      <c r="C397" s="257" t="s">
        <v>420</v>
      </c>
      <c r="D397" s="257" t="s">
        <v>223</v>
      </c>
      <c r="E397" s="258" t="s">
        <v>421</v>
      </c>
      <c r="F397" s="259" t="s">
        <v>422</v>
      </c>
      <c r="G397" s="260" t="s">
        <v>247</v>
      </c>
      <c r="H397" s="261">
        <v>4</v>
      </c>
      <c r="I397" s="262"/>
      <c r="J397" s="263">
        <f>ROUND(I397*H397,2)</f>
        <v>0</v>
      </c>
      <c r="K397" s="259" t="s">
        <v>19</v>
      </c>
      <c r="L397" s="264"/>
      <c r="M397" s="265" t="s">
        <v>19</v>
      </c>
      <c r="N397" s="266" t="s">
        <v>46</v>
      </c>
      <c r="O397" s="86"/>
      <c r="P397" s="215">
        <f>O397*H397</f>
        <v>0</v>
      </c>
      <c r="Q397" s="215">
        <v>0.14599999999999999</v>
      </c>
      <c r="R397" s="215">
        <f>Q397*H397</f>
        <v>0.58399999999999996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144</v>
      </c>
      <c r="AT397" s="217" t="s">
        <v>223</v>
      </c>
      <c r="AU397" s="217" t="s">
        <v>85</v>
      </c>
      <c r="AY397" s="19" t="s">
        <v>129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83</v>
      </c>
      <c r="BK397" s="218">
        <f>ROUND(I397*H397,2)</f>
        <v>0</v>
      </c>
      <c r="BL397" s="19" t="s">
        <v>136</v>
      </c>
      <c r="BM397" s="217" t="s">
        <v>423</v>
      </c>
    </row>
    <row r="398" s="13" customFormat="1">
      <c r="A398" s="13"/>
      <c r="B398" s="224"/>
      <c r="C398" s="225"/>
      <c r="D398" s="226" t="s">
        <v>140</v>
      </c>
      <c r="E398" s="227" t="s">
        <v>19</v>
      </c>
      <c r="F398" s="228" t="s">
        <v>419</v>
      </c>
      <c r="G398" s="225"/>
      <c r="H398" s="227" t="s">
        <v>19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140</v>
      </c>
      <c r="AU398" s="234" t="s">
        <v>85</v>
      </c>
      <c r="AV398" s="13" t="s">
        <v>83</v>
      </c>
      <c r="AW398" s="13" t="s">
        <v>35</v>
      </c>
      <c r="AX398" s="13" t="s">
        <v>75</v>
      </c>
      <c r="AY398" s="234" t="s">
        <v>129</v>
      </c>
    </row>
    <row r="399" s="14" customFormat="1">
      <c r="A399" s="14"/>
      <c r="B399" s="235"/>
      <c r="C399" s="236"/>
      <c r="D399" s="226" t="s">
        <v>140</v>
      </c>
      <c r="E399" s="237" t="s">
        <v>19</v>
      </c>
      <c r="F399" s="238" t="s">
        <v>136</v>
      </c>
      <c r="G399" s="236"/>
      <c r="H399" s="239">
        <v>4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140</v>
      </c>
      <c r="AU399" s="245" t="s">
        <v>85</v>
      </c>
      <c r="AV399" s="14" t="s">
        <v>85</v>
      </c>
      <c r="AW399" s="14" t="s">
        <v>35</v>
      </c>
      <c r="AX399" s="14" t="s">
        <v>75</v>
      </c>
      <c r="AY399" s="245" t="s">
        <v>129</v>
      </c>
    </row>
    <row r="400" s="15" customFormat="1">
      <c r="A400" s="15"/>
      <c r="B400" s="246"/>
      <c r="C400" s="247"/>
      <c r="D400" s="226" t="s">
        <v>140</v>
      </c>
      <c r="E400" s="248" t="s">
        <v>19</v>
      </c>
      <c r="F400" s="249" t="s">
        <v>151</v>
      </c>
      <c r="G400" s="247"/>
      <c r="H400" s="250">
        <v>4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6" t="s">
        <v>140</v>
      </c>
      <c r="AU400" s="256" t="s">
        <v>85</v>
      </c>
      <c r="AV400" s="15" t="s">
        <v>136</v>
      </c>
      <c r="AW400" s="15" t="s">
        <v>35</v>
      </c>
      <c r="AX400" s="15" t="s">
        <v>83</v>
      </c>
      <c r="AY400" s="256" t="s">
        <v>129</v>
      </c>
    </row>
    <row r="401" s="2" customFormat="1" ht="16.5" customHeight="1">
      <c r="A401" s="40"/>
      <c r="B401" s="41"/>
      <c r="C401" s="206" t="s">
        <v>424</v>
      </c>
      <c r="D401" s="206" t="s">
        <v>131</v>
      </c>
      <c r="E401" s="207" t="s">
        <v>425</v>
      </c>
      <c r="F401" s="208" t="s">
        <v>426</v>
      </c>
      <c r="G401" s="209" t="s">
        <v>247</v>
      </c>
      <c r="H401" s="210">
        <v>1</v>
      </c>
      <c r="I401" s="211"/>
      <c r="J401" s="212">
        <f>ROUND(I401*H401,2)</f>
        <v>0</v>
      </c>
      <c r="K401" s="208" t="s">
        <v>135</v>
      </c>
      <c r="L401" s="46"/>
      <c r="M401" s="213" t="s">
        <v>19</v>
      </c>
      <c r="N401" s="214" t="s">
        <v>46</v>
      </c>
      <c r="O401" s="86"/>
      <c r="P401" s="215">
        <f>O401*H401</f>
        <v>0</v>
      </c>
      <c r="Q401" s="215">
        <v>0.00080000000000000004</v>
      </c>
      <c r="R401" s="215">
        <f>Q401*H401</f>
        <v>0.00080000000000000004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136</v>
      </c>
      <c r="AT401" s="217" t="s">
        <v>131</v>
      </c>
      <c r="AU401" s="217" t="s">
        <v>85</v>
      </c>
      <c r="AY401" s="19" t="s">
        <v>129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83</v>
      </c>
      <c r="BK401" s="218">
        <f>ROUND(I401*H401,2)</f>
        <v>0</v>
      </c>
      <c r="BL401" s="19" t="s">
        <v>136</v>
      </c>
      <c r="BM401" s="217" t="s">
        <v>427</v>
      </c>
    </row>
    <row r="402" s="2" customFormat="1">
      <c r="A402" s="40"/>
      <c r="B402" s="41"/>
      <c r="C402" s="42"/>
      <c r="D402" s="219" t="s">
        <v>138</v>
      </c>
      <c r="E402" s="42"/>
      <c r="F402" s="220" t="s">
        <v>428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138</v>
      </c>
      <c r="AU402" s="19" t="s">
        <v>85</v>
      </c>
    </row>
    <row r="403" s="13" customFormat="1">
      <c r="A403" s="13"/>
      <c r="B403" s="224"/>
      <c r="C403" s="225"/>
      <c r="D403" s="226" t="s">
        <v>140</v>
      </c>
      <c r="E403" s="227" t="s">
        <v>19</v>
      </c>
      <c r="F403" s="228" t="s">
        <v>429</v>
      </c>
      <c r="G403" s="225"/>
      <c r="H403" s="227" t="s">
        <v>19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140</v>
      </c>
      <c r="AU403" s="234" t="s">
        <v>85</v>
      </c>
      <c r="AV403" s="13" t="s">
        <v>83</v>
      </c>
      <c r="AW403" s="13" t="s">
        <v>35</v>
      </c>
      <c r="AX403" s="13" t="s">
        <v>75</v>
      </c>
      <c r="AY403" s="234" t="s">
        <v>129</v>
      </c>
    </row>
    <row r="404" s="14" customFormat="1">
      <c r="A404" s="14"/>
      <c r="B404" s="235"/>
      <c r="C404" s="236"/>
      <c r="D404" s="226" t="s">
        <v>140</v>
      </c>
      <c r="E404" s="237" t="s">
        <v>19</v>
      </c>
      <c r="F404" s="238" t="s">
        <v>83</v>
      </c>
      <c r="G404" s="236"/>
      <c r="H404" s="239">
        <v>1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140</v>
      </c>
      <c r="AU404" s="245" t="s">
        <v>85</v>
      </c>
      <c r="AV404" s="14" t="s">
        <v>85</v>
      </c>
      <c r="AW404" s="14" t="s">
        <v>35</v>
      </c>
      <c r="AX404" s="14" t="s">
        <v>75</v>
      </c>
      <c r="AY404" s="245" t="s">
        <v>129</v>
      </c>
    </row>
    <row r="405" s="15" customFormat="1">
      <c r="A405" s="15"/>
      <c r="B405" s="246"/>
      <c r="C405" s="247"/>
      <c r="D405" s="226" t="s">
        <v>140</v>
      </c>
      <c r="E405" s="248" t="s">
        <v>19</v>
      </c>
      <c r="F405" s="249" t="s">
        <v>151</v>
      </c>
      <c r="G405" s="247"/>
      <c r="H405" s="250">
        <v>1</v>
      </c>
      <c r="I405" s="251"/>
      <c r="J405" s="247"/>
      <c r="K405" s="247"/>
      <c r="L405" s="252"/>
      <c r="M405" s="253"/>
      <c r="N405" s="254"/>
      <c r="O405" s="254"/>
      <c r="P405" s="254"/>
      <c r="Q405" s="254"/>
      <c r="R405" s="254"/>
      <c r="S405" s="254"/>
      <c r="T405" s="25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56" t="s">
        <v>140</v>
      </c>
      <c r="AU405" s="256" t="s">
        <v>85</v>
      </c>
      <c r="AV405" s="15" t="s">
        <v>136</v>
      </c>
      <c r="AW405" s="15" t="s">
        <v>35</v>
      </c>
      <c r="AX405" s="15" t="s">
        <v>83</v>
      </c>
      <c r="AY405" s="256" t="s">
        <v>129</v>
      </c>
    </row>
    <row r="406" s="2" customFormat="1" ht="16.5" customHeight="1">
      <c r="A406" s="40"/>
      <c r="B406" s="41"/>
      <c r="C406" s="257" t="s">
        <v>430</v>
      </c>
      <c r="D406" s="257" t="s">
        <v>223</v>
      </c>
      <c r="E406" s="258" t="s">
        <v>431</v>
      </c>
      <c r="F406" s="259" t="s">
        <v>432</v>
      </c>
      <c r="G406" s="260" t="s">
        <v>247</v>
      </c>
      <c r="H406" s="261">
        <v>1</v>
      </c>
      <c r="I406" s="262"/>
      <c r="J406" s="263">
        <f>ROUND(I406*H406,2)</f>
        <v>0</v>
      </c>
      <c r="K406" s="259" t="s">
        <v>19</v>
      </c>
      <c r="L406" s="264"/>
      <c r="M406" s="265" t="s">
        <v>19</v>
      </c>
      <c r="N406" s="266" t="s">
        <v>46</v>
      </c>
      <c r="O406" s="86"/>
      <c r="P406" s="215">
        <f>O406*H406</f>
        <v>0</v>
      </c>
      <c r="Q406" s="215">
        <v>0.16</v>
      </c>
      <c r="R406" s="215">
        <f>Q406*H406</f>
        <v>0.16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144</v>
      </c>
      <c r="AT406" s="217" t="s">
        <v>223</v>
      </c>
      <c r="AU406" s="217" t="s">
        <v>85</v>
      </c>
      <c r="AY406" s="19" t="s">
        <v>129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83</v>
      </c>
      <c r="BK406" s="218">
        <f>ROUND(I406*H406,2)</f>
        <v>0</v>
      </c>
      <c r="BL406" s="19" t="s">
        <v>136</v>
      </c>
      <c r="BM406" s="217" t="s">
        <v>433</v>
      </c>
    </row>
    <row r="407" s="13" customFormat="1">
      <c r="A407" s="13"/>
      <c r="B407" s="224"/>
      <c r="C407" s="225"/>
      <c r="D407" s="226" t="s">
        <v>140</v>
      </c>
      <c r="E407" s="227" t="s">
        <v>19</v>
      </c>
      <c r="F407" s="228" t="s">
        <v>429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140</v>
      </c>
      <c r="AU407" s="234" t="s">
        <v>85</v>
      </c>
      <c r="AV407" s="13" t="s">
        <v>83</v>
      </c>
      <c r="AW407" s="13" t="s">
        <v>35</v>
      </c>
      <c r="AX407" s="13" t="s">
        <v>75</v>
      </c>
      <c r="AY407" s="234" t="s">
        <v>129</v>
      </c>
    </row>
    <row r="408" s="14" customFormat="1">
      <c r="A408" s="14"/>
      <c r="B408" s="235"/>
      <c r="C408" s="236"/>
      <c r="D408" s="226" t="s">
        <v>140</v>
      </c>
      <c r="E408" s="237" t="s">
        <v>19</v>
      </c>
      <c r="F408" s="238" t="s">
        <v>83</v>
      </c>
      <c r="G408" s="236"/>
      <c r="H408" s="239">
        <v>1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140</v>
      </c>
      <c r="AU408" s="245" t="s">
        <v>85</v>
      </c>
      <c r="AV408" s="14" t="s">
        <v>85</v>
      </c>
      <c r="AW408" s="14" t="s">
        <v>35</v>
      </c>
      <c r="AX408" s="14" t="s">
        <v>75</v>
      </c>
      <c r="AY408" s="245" t="s">
        <v>129</v>
      </c>
    </row>
    <row r="409" s="15" customFormat="1">
      <c r="A409" s="15"/>
      <c r="B409" s="246"/>
      <c r="C409" s="247"/>
      <c r="D409" s="226" t="s">
        <v>140</v>
      </c>
      <c r="E409" s="248" t="s">
        <v>19</v>
      </c>
      <c r="F409" s="249" t="s">
        <v>151</v>
      </c>
      <c r="G409" s="247"/>
      <c r="H409" s="250">
        <v>1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6" t="s">
        <v>140</v>
      </c>
      <c r="AU409" s="256" t="s">
        <v>85</v>
      </c>
      <c r="AV409" s="15" t="s">
        <v>136</v>
      </c>
      <c r="AW409" s="15" t="s">
        <v>35</v>
      </c>
      <c r="AX409" s="15" t="s">
        <v>83</v>
      </c>
      <c r="AY409" s="256" t="s">
        <v>129</v>
      </c>
    </row>
    <row r="410" s="2" customFormat="1" ht="16.5" customHeight="1">
      <c r="A410" s="40"/>
      <c r="B410" s="41"/>
      <c r="C410" s="206" t="s">
        <v>434</v>
      </c>
      <c r="D410" s="206" t="s">
        <v>131</v>
      </c>
      <c r="E410" s="207" t="s">
        <v>435</v>
      </c>
      <c r="F410" s="208" t="s">
        <v>436</v>
      </c>
      <c r="G410" s="209" t="s">
        <v>247</v>
      </c>
      <c r="H410" s="210">
        <v>28</v>
      </c>
      <c r="I410" s="211"/>
      <c r="J410" s="212">
        <f>ROUND(I410*H410,2)</f>
        <v>0</v>
      </c>
      <c r="K410" s="208" t="s">
        <v>19</v>
      </c>
      <c r="L410" s="46"/>
      <c r="M410" s="213" t="s">
        <v>19</v>
      </c>
      <c r="N410" s="214" t="s">
        <v>46</v>
      </c>
      <c r="O410" s="86"/>
      <c r="P410" s="215">
        <f>O410*H410</f>
        <v>0</v>
      </c>
      <c r="Q410" s="215">
        <v>0.001</v>
      </c>
      <c r="R410" s="215">
        <f>Q410*H410</f>
        <v>0.028000000000000001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136</v>
      </c>
      <c r="AT410" s="217" t="s">
        <v>131</v>
      </c>
      <c r="AU410" s="217" t="s">
        <v>85</v>
      </c>
      <c r="AY410" s="19" t="s">
        <v>129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83</v>
      </c>
      <c r="BK410" s="218">
        <f>ROUND(I410*H410,2)</f>
        <v>0</v>
      </c>
      <c r="BL410" s="19" t="s">
        <v>136</v>
      </c>
      <c r="BM410" s="217" t="s">
        <v>437</v>
      </c>
    </row>
    <row r="411" s="13" customFormat="1">
      <c r="A411" s="13"/>
      <c r="B411" s="224"/>
      <c r="C411" s="225"/>
      <c r="D411" s="226" t="s">
        <v>140</v>
      </c>
      <c r="E411" s="227" t="s">
        <v>19</v>
      </c>
      <c r="F411" s="228" t="s">
        <v>438</v>
      </c>
      <c r="G411" s="225"/>
      <c r="H411" s="227" t="s">
        <v>19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140</v>
      </c>
      <c r="AU411" s="234" t="s">
        <v>85</v>
      </c>
      <c r="AV411" s="13" t="s">
        <v>83</v>
      </c>
      <c r="AW411" s="13" t="s">
        <v>35</v>
      </c>
      <c r="AX411" s="13" t="s">
        <v>75</v>
      </c>
      <c r="AY411" s="234" t="s">
        <v>129</v>
      </c>
    </row>
    <row r="412" s="14" customFormat="1">
      <c r="A412" s="14"/>
      <c r="B412" s="235"/>
      <c r="C412" s="236"/>
      <c r="D412" s="226" t="s">
        <v>140</v>
      </c>
      <c r="E412" s="237" t="s">
        <v>19</v>
      </c>
      <c r="F412" s="238" t="s">
        <v>439</v>
      </c>
      <c r="G412" s="236"/>
      <c r="H412" s="239">
        <v>28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140</v>
      </c>
      <c r="AU412" s="245" t="s">
        <v>85</v>
      </c>
      <c r="AV412" s="14" t="s">
        <v>85</v>
      </c>
      <c r="AW412" s="14" t="s">
        <v>35</v>
      </c>
      <c r="AX412" s="14" t="s">
        <v>75</v>
      </c>
      <c r="AY412" s="245" t="s">
        <v>129</v>
      </c>
    </row>
    <row r="413" s="15" customFormat="1">
      <c r="A413" s="15"/>
      <c r="B413" s="246"/>
      <c r="C413" s="247"/>
      <c r="D413" s="226" t="s">
        <v>140</v>
      </c>
      <c r="E413" s="248" t="s">
        <v>19</v>
      </c>
      <c r="F413" s="249" t="s">
        <v>151</v>
      </c>
      <c r="G413" s="247"/>
      <c r="H413" s="250">
        <v>28</v>
      </c>
      <c r="I413" s="251"/>
      <c r="J413" s="247"/>
      <c r="K413" s="247"/>
      <c r="L413" s="252"/>
      <c r="M413" s="253"/>
      <c r="N413" s="254"/>
      <c r="O413" s="254"/>
      <c r="P413" s="254"/>
      <c r="Q413" s="254"/>
      <c r="R413" s="254"/>
      <c r="S413" s="254"/>
      <c r="T413" s="25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6" t="s">
        <v>140</v>
      </c>
      <c r="AU413" s="256" t="s">
        <v>85</v>
      </c>
      <c r="AV413" s="15" t="s">
        <v>136</v>
      </c>
      <c r="AW413" s="15" t="s">
        <v>35</v>
      </c>
      <c r="AX413" s="15" t="s">
        <v>83</v>
      </c>
      <c r="AY413" s="256" t="s">
        <v>129</v>
      </c>
    </row>
    <row r="414" s="2" customFormat="1" ht="16.5" customHeight="1">
      <c r="A414" s="40"/>
      <c r="B414" s="41"/>
      <c r="C414" s="257" t="s">
        <v>440</v>
      </c>
      <c r="D414" s="257" t="s">
        <v>223</v>
      </c>
      <c r="E414" s="258" t="s">
        <v>441</v>
      </c>
      <c r="F414" s="259" t="s">
        <v>442</v>
      </c>
      <c r="G414" s="260" t="s">
        <v>203</v>
      </c>
      <c r="H414" s="261">
        <v>0.02</v>
      </c>
      <c r="I414" s="262"/>
      <c r="J414" s="263">
        <f>ROUND(I414*H414,2)</f>
        <v>0</v>
      </c>
      <c r="K414" s="259" t="s">
        <v>135</v>
      </c>
      <c r="L414" s="264"/>
      <c r="M414" s="265" t="s">
        <v>19</v>
      </c>
      <c r="N414" s="266" t="s">
        <v>46</v>
      </c>
      <c r="O414" s="86"/>
      <c r="P414" s="215">
        <f>O414*H414</f>
        <v>0</v>
      </c>
      <c r="Q414" s="215">
        <v>1</v>
      </c>
      <c r="R414" s="215">
        <f>Q414*H414</f>
        <v>0.02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144</v>
      </c>
      <c r="AT414" s="217" t="s">
        <v>223</v>
      </c>
      <c r="AU414" s="217" t="s">
        <v>85</v>
      </c>
      <c r="AY414" s="19" t="s">
        <v>129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83</v>
      </c>
      <c r="BK414" s="218">
        <f>ROUND(I414*H414,2)</f>
        <v>0</v>
      </c>
      <c r="BL414" s="19" t="s">
        <v>136</v>
      </c>
      <c r="BM414" s="217" t="s">
        <v>443</v>
      </c>
    </row>
    <row r="415" s="13" customFormat="1">
      <c r="A415" s="13"/>
      <c r="B415" s="224"/>
      <c r="C415" s="225"/>
      <c r="D415" s="226" t="s">
        <v>140</v>
      </c>
      <c r="E415" s="227" t="s">
        <v>19</v>
      </c>
      <c r="F415" s="228" t="s">
        <v>438</v>
      </c>
      <c r="G415" s="225"/>
      <c r="H415" s="227" t="s">
        <v>19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140</v>
      </c>
      <c r="AU415" s="234" t="s">
        <v>85</v>
      </c>
      <c r="AV415" s="13" t="s">
        <v>83</v>
      </c>
      <c r="AW415" s="13" t="s">
        <v>35</v>
      </c>
      <c r="AX415" s="13" t="s">
        <v>75</v>
      </c>
      <c r="AY415" s="234" t="s">
        <v>129</v>
      </c>
    </row>
    <row r="416" s="14" customFormat="1">
      <c r="A416" s="14"/>
      <c r="B416" s="235"/>
      <c r="C416" s="236"/>
      <c r="D416" s="226" t="s">
        <v>140</v>
      </c>
      <c r="E416" s="237" t="s">
        <v>19</v>
      </c>
      <c r="F416" s="238" t="s">
        <v>444</v>
      </c>
      <c r="G416" s="236"/>
      <c r="H416" s="239">
        <v>0.017999999999999999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5" t="s">
        <v>140</v>
      </c>
      <c r="AU416" s="245" t="s">
        <v>85</v>
      </c>
      <c r="AV416" s="14" t="s">
        <v>85</v>
      </c>
      <c r="AW416" s="14" t="s">
        <v>35</v>
      </c>
      <c r="AX416" s="14" t="s">
        <v>75</v>
      </c>
      <c r="AY416" s="245" t="s">
        <v>129</v>
      </c>
    </row>
    <row r="417" s="15" customFormat="1">
      <c r="A417" s="15"/>
      <c r="B417" s="246"/>
      <c r="C417" s="247"/>
      <c r="D417" s="226" t="s">
        <v>140</v>
      </c>
      <c r="E417" s="248" t="s">
        <v>19</v>
      </c>
      <c r="F417" s="249" t="s">
        <v>151</v>
      </c>
      <c r="G417" s="247"/>
      <c r="H417" s="250">
        <v>0.017999999999999999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6" t="s">
        <v>140</v>
      </c>
      <c r="AU417" s="256" t="s">
        <v>85</v>
      </c>
      <c r="AV417" s="15" t="s">
        <v>136</v>
      </c>
      <c r="AW417" s="15" t="s">
        <v>35</v>
      </c>
      <c r="AX417" s="15" t="s">
        <v>83</v>
      </c>
      <c r="AY417" s="256" t="s">
        <v>129</v>
      </c>
    </row>
    <row r="418" s="14" customFormat="1">
      <c r="A418" s="14"/>
      <c r="B418" s="235"/>
      <c r="C418" s="236"/>
      <c r="D418" s="226" t="s">
        <v>140</v>
      </c>
      <c r="E418" s="236"/>
      <c r="F418" s="238" t="s">
        <v>445</v>
      </c>
      <c r="G418" s="236"/>
      <c r="H418" s="239">
        <v>0.02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140</v>
      </c>
      <c r="AU418" s="245" t="s">
        <v>85</v>
      </c>
      <c r="AV418" s="14" t="s">
        <v>85</v>
      </c>
      <c r="AW418" s="14" t="s">
        <v>4</v>
      </c>
      <c r="AX418" s="14" t="s">
        <v>83</v>
      </c>
      <c r="AY418" s="245" t="s">
        <v>129</v>
      </c>
    </row>
    <row r="419" s="2" customFormat="1" ht="16.5" customHeight="1">
      <c r="A419" s="40"/>
      <c r="B419" s="41"/>
      <c r="C419" s="257" t="s">
        <v>446</v>
      </c>
      <c r="D419" s="257" t="s">
        <v>223</v>
      </c>
      <c r="E419" s="258" t="s">
        <v>447</v>
      </c>
      <c r="F419" s="259" t="s">
        <v>448</v>
      </c>
      <c r="G419" s="260" t="s">
        <v>203</v>
      </c>
      <c r="H419" s="261">
        <v>0.001</v>
      </c>
      <c r="I419" s="262"/>
      <c r="J419" s="263">
        <f>ROUND(I419*H419,2)</f>
        <v>0</v>
      </c>
      <c r="K419" s="259" t="s">
        <v>135</v>
      </c>
      <c r="L419" s="264"/>
      <c r="M419" s="265" t="s">
        <v>19</v>
      </c>
      <c r="N419" s="266" t="s">
        <v>46</v>
      </c>
      <c r="O419" s="86"/>
      <c r="P419" s="215">
        <f>O419*H419</f>
        <v>0</v>
      </c>
      <c r="Q419" s="215">
        <v>1</v>
      </c>
      <c r="R419" s="215">
        <f>Q419*H419</f>
        <v>0.001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144</v>
      </c>
      <c r="AT419" s="217" t="s">
        <v>223</v>
      </c>
      <c r="AU419" s="217" t="s">
        <v>85</v>
      </c>
      <c r="AY419" s="19" t="s">
        <v>129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83</v>
      </c>
      <c r="BK419" s="218">
        <f>ROUND(I419*H419,2)</f>
        <v>0</v>
      </c>
      <c r="BL419" s="19" t="s">
        <v>136</v>
      </c>
      <c r="BM419" s="217" t="s">
        <v>449</v>
      </c>
    </row>
    <row r="420" s="13" customFormat="1">
      <c r="A420" s="13"/>
      <c r="B420" s="224"/>
      <c r="C420" s="225"/>
      <c r="D420" s="226" t="s">
        <v>140</v>
      </c>
      <c r="E420" s="227" t="s">
        <v>19</v>
      </c>
      <c r="F420" s="228" t="s">
        <v>438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140</v>
      </c>
      <c r="AU420" s="234" t="s">
        <v>85</v>
      </c>
      <c r="AV420" s="13" t="s">
        <v>83</v>
      </c>
      <c r="AW420" s="13" t="s">
        <v>35</v>
      </c>
      <c r="AX420" s="13" t="s">
        <v>75</v>
      </c>
      <c r="AY420" s="234" t="s">
        <v>129</v>
      </c>
    </row>
    <row r="421" s="14" customFormat="1">
      <c r="A421" s="14"/>
      <c r="B421" s="235"/>
      <c r="C421" s="236"/>
      <c r="D421" s="226" t="s">
        <v>140</v>
      </c>
      <c r="E421" s="237" t="s">
        <v>19</v>
      </c>
      <c r="F421" s="238" t="s">
        <v>450</v>
      </c>
      <c r="G421" s="236"/>
      <c r="H421" s="239">
        <v>0.001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140</v>
      </c>
      <c r="AU421" s="245" t="s">
        <v>85</v>
      </c>
      <c r="AV421" s="14" t="s">
        <v>85</v>
      </c>
      <c r="AW421" s="14" t="s">
        <v>35</v>
      </c>
      <c r="AX421" s="14" t="s">
        <v>75</v>
      </c>
      <c r="AY421" s="245" t="s">
        <v>129</v>
      </c>
    </row>
    <row r="422" s="15" customFormat="1">
      <c r="A422" s="15"/>
      <c r="B422" s="246"/>
      <c r="C422" s="247"/>
      <c r="D422" s="226" t="s">
        <v>140</v>
      </c>
      <c r="E422" s="248" t="s">
        <v>19</v>
      </c>
      <c r="F422" s="249" t="s">
        <v>151</v>
      </c>
      <c r="G422" s="247"/>
      <c r="H422" s="250">
        <v>0.001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140</v>
      </c>
      <c r="AU422" s="256" t="s">
        <v>85</v>
      </c>
      <c r="AV422" s="15" t="s">
        <v>136</v>
      </c>
      <c r="AW422" s="15" t="s">
        <v>35</v>
      </c>
      <c r="AX422" s="15" t="s">
        <v>83</v>
      </c>
      <c r="AY422" s="256" t="s">
        <v>129</v>
      </c>
    </row>
    <row r="423" s="14" customFormat="1">
      <c r="A423" s="14"/>
      <c r="B423" s="235"/>
      <c r="C423" s="236"/>
      <c r="D423" s="226" t="s">
        <v>140</v>
      </c>
      <c r="E423" s="236"/>
      <c r="F423" s="238" t="s">
        <v>451</v>
      </c>
      <c r="G423" s="236"/>
      <c r="H423" s="239">
        <v>0.001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140</v>
      </c>
      <c r="AU423" s="245" t="s">
        <v>85</v>
      </c>
      <c r="AV423" s="14" t="s">
        <v>85</v>
      </c>
      <c r="AW423" s="14" t="s">
        <v>4</v>
      </c>
      <c r="AX423" s="14" t="s">
        <v>83</v>
      </c>
      <c r="AY423" s="245" t="s">
        <v>129</v>
      </c>
    </row>
    <row r="424" s="2" customFormat="1" ht="24.15" customHeight="1">
      <c r="A424" s="40"/>
      <c r="B424" s="41"/>
      <c r="C424" s="206" t="s">
        <v>452</v>
      </c>
      <c r="D424" s="206" t="s">
        <v>131</v>
      </c>
      <c r="E424" s="207" t="s">
        <v>453</v>
      </c>
      <c r="F424" s="208" t="s">
        <v>454</v>
      </c>
      <c r="G424" s="209" t="s">
        <v>247</v>
      </c>
      <c r="H424" s="210">
        <v>14</v>
      </c>
      <c r="I424" s="211"/>
      <c r="J424" s="212">
        <f>ROUND(I424*H424,2)</f>
        <v>0</v>
      </c>
      <c r="K424" s="208" t="s">
        <v>19</v>
      </c>
      <c r="L424" s="46"/>
      <c r="M424" s="213" t="s">
        <v>19</v>
      </c>
      <c r="N424" s="214" t="s">
        <v>46</v>
      </c>
      <c r="O424" s="86"/>
      <c r="P424" s="215">
        <f>O424*H424</f>
        <v>0</v>
      </c>
      <c r="Q424" s="215">
        <v>0.001</v>
      </c>
      <c r="R424" s="215">
        <f>Q424*H424</f>
        <v>0.014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136</v>
      </c>
      <c r="AT424" s="217" t="s">
        <v>131</v>
      </c>
      <c r="AU424" s="217" t="s">
        <v>85</v>
      </c>
      <c r="AY424" s="19" t="s">
        <v>129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83</v>
      </c>
      <c r="BK424" s="218">
        <f>ROUND(I424*H424,2)</f>
        <v>0</v>
      </c>
      <c r="BL424" s="19" t="s">
        <v>136</v>
      </c>
      <c r="BM424" s="217" t="s">
        <v>455</v>
      </c>
    </row>
    <row r="425" s="13" customFormat="1">
      <c r="A425" s="13"/>
      <c r="B425" s="224"/>
      <c r="C425" s="225"/>
      <c r="D425" s="226" t="s">
        <v>140</v>
      </c>
      <c r="E425" s="227" t="s">
        <v>19</v>
      </c>
      <c r="F425" s="228" t="s">
        <v>456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140</v>
      </c>
      <c r="AU425" s="234" t="s">
        <v>85</v>
      </c>
      <c r="AV425" s="13" t="s">
        <v>83</v>
      </c>
      <c r="AW425" s="13" t="s">
        <v>35</v>
      </c>
      <c r="AX425" s="13" t="s">
        <v>75</v>
      </c>
      <c r="AY425" s="234" t="s">
        <v>129</v>
      </c>
    </row>
    <row r="426" s="14" customFormat="1">
      <c r="A426" s="14"/>
      <c r="B426" s="235"/>
      <c r="C426" s="236"/>
      <c r="D426" s="226" t="s">
        <v>140</v>
      </c>
      <c r="E426" s="237" t="s">
        <v>19</v>
      </c>
      <c r="F426" s="238" t="s">
        <v>457</v>
      </c>
      <c r="G426" s="236"/>
      <c r="H426" s="239">
        <v>14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140</v>
      </c>
      <c r="AU426" s="245" t="s">
        <v>85</v>
      </c>
      <c r="AV426" s="14" t="s">
        <v>85</v>
      </c>
      <c r="AW426" s="14" t="s">
        <v>35</v>
      </c>
      <c r="AX426" s="14" t="s">
        <v>75</v>
      </c>
      <c r="AY426" s="245" t="s">
        <v>129</v>
      </c>
    </row>
    <row r="427" s="15" customFormat="1">
      <c r="A427" s="15"/>
      <c r="B427" s="246"/>
      <c r="C427" s="247"/>
      <c r="D427" s="226" t="s">
        <v>140</v>
      </c>
      <c r="E427" s="248" t="s">
        <v>19</v>
      </c>
      <c r="F427" s="249" t="s">
        <v>151</v>
      </c>
      <c r="G427" s="247"/>
      <c r="H427" s="250">
        <v>14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6" t="s">
        <v>140</v>
      </c>
      <c r="AU427" s="256" t="s">
        <v>85</v>
      </c>
      <c r="AV427" s="15" t="s">
        <v>136</v>
      </c>
      <c r="AW427" s="15" t="s">
        <v>35</v>
      </c>
      <c r="AX427" s="15" t="s">
        <v>83</v>
      </c>
      <c r="AY427" s="256" t="s">
        <v>129</v>
      </c>
    </row>
    <row r="428" s="2" customFormat="1" ht="16.5" customHeight="1">
      <c r="A428" s="40"/>
      <c r="B428" s="41"/>
      <c r="C428" s="257" t="s">
        <v>458</v>
      </c>
      <c r="D428" s="257" t="s">
        <v>223</v>
      </c>
      <c r="E428" s="258" t="s">
        <v>441</v>
      </c>
      <c r="F428" s="259" t="s">
        <v>442</v>
      </c>
      <c r="G428" s="260" t="s">
        <v>203</v>
      </c>
      <c r="H428" s="261">
        <v>0.051999999999999998</v>
      </c>
      <c r="I428" s="262"/>
      <c r="J428" s="263">
        <f>ROUND(I428*H428,2)</f>
        <v>0</v>
      </c>
      <c r="K428" s="259" t="s">
        <v>135</v>
      </c>
      <c r="L428" s="264"/>
      <c r="M428" s="265" t="s">
        <v>19</v>
      </c>
      <c r="N428" s="266" t="s">
        <v>46</v>
      </c>
      <c r="O428" s="86"/>
      <c r="P428" s="215">
        <f>O428*H428</f>
        <v>0</v>
      </c>
      <c r="Q428" s="215">
        <v>1</v>
      </c>
      <c r="R428" s="215">
        <f>Q428*H428</f>
        <v>0.051999999999999998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144</v>
      </c>
      <c r="AT428" s="217" t="s">
        <v>223</v>
      </c>
      <c r="AU428" s="217" t="s">
        <v>85</v>
      </c>
      <c r="AY428" s="19" t="s">
        <v>129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83</v>
      </c>
      <c r="BK428" s="218">
        <f>ROUND(I428*H428,2)</f>
        <v>0</v>
      </c>
      <c r="BL428" s="19" t="s">
        <v>136</v>
      </c>
      <c r="BM428" s="217" t="s">
        <v>459</v>
      </c>
    </row>
    <row r="429" s="13" customFormat="1">
      <c r="A429" s="13"/>
      <c r="B429" s="224"/>
      <c r="C429" s="225"/>
      <c r="D429" s="226" t="s">
        <v>140</v>
      </c>
      <c r="E429" s="227" t="s">
        <v>19</v>
      </c>
      <c r="F429" s="228" t="s">
        <v>456</v>
      </c>
      <c r="G429" s="225"/>
      <c r="H429" s="227" t="s">
        <v>19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140</v>
      </c>
      <c r="AU429" s="234" t="s">
        <v>85</v>
      </c>
      <c r="AV429" s="13" t="s">
        <v>83</v>
      </c>
      <c r="AW429" s="13" t="s">
        <v>35</v>
      </c>
      <c r="AX429" s="13" t="s">
        <v>75</v>
      </c>
      <c r="AY429" s="234" t="s">
        <v>129</v>
      </c>
    </row>
    <row r="430" s="14" customFormat="1">
      <c r="A430" s="14"/>
      <c r="B430" s="235"/>
      <c r="C430" s="236"/>
      <c r="D430" s="226" t="s">
        <v>140</v>
      </c>
      <c r="E430" s="237" t="s">
        <v>19</v>
      </c>
      <c r="F430" s="238" t="s">
        <v>460</v>
      </c>
      <c r="G430" s="236"/>
      <c r="H430" s="239">
        <v>0.025000000000000001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5" t="s">
        <v>140</v>
      </c>
      <c r="AU430" s="245" t="s">
        <v>85</v>
      </c>
      <c r="AV430" s="14" t="s">
        <v>85</v>
      </c>
      <c r="AW430" s="14" t="s">
        <v>35</v>
      </c>
      <c r="AX430" s="14" t="s">
        <v>75</v>
      </c>
      <c r="AY430" s="245" t="s">
        <v>129</v>
      </c>
    </row>
    <row r="431" s="14" customFormat="1">
      <c r="A431" s="14"/>
      <c r="B431" s="235"/>
      <c r="C431" s="236"/>
      <c r="D431" s="226" t="s">
        <v>140</v>
      </c>
      <c r="E431" s="237" t="s">
        <v>19</v>
      </c>
      <c r="F431" s="238" t="s">
        <v>461</v>
      </c>
      <c r="G431" s="236"/>
      <c r="H431" s="239">
        <v>0.027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140</v>
      </c>
      <c r="AU431" s="245" t="s">
        <v>85</v>
      </c>
      <c r="AV431" s="14" t="s">
        <v>85</v>
      </c>
      <c r="AW431" s="14" t="s">
        <v>35</v>
      </c>
      <c r="AX431" s="14" t="s">
        <v>75</v>
      </c>
      <c r="AY431" s="245" t="s">
        <v>129</v>
      </c>
    </row>
    <row r="432" s="15" customFormat="1">
      <c r="A432" s="15"/>
      <c r="B432" s="246"/>
      <c r="C432" s="247"/>
      <c r="D432" s="226" t="s">
        <v>140</v>
      </c>
      <c r="E432" s="248" t="s">
        <v>19</v>
      </c>
      <c r="F432" s="249" t="s">
        <v>151</v>
      </c>
      <c r="G432" s="247"/>
      <c r="H432" s="250">
        <v>0.051999999999999998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6" t="s">
        <v>140</v>
      </c>
      <c r="AU432" s="256" t="s">
        <v>85</v>
      </c>
      <c r="AV432" s="15" t="s">
        <v>136</v>
      </c>
      <c r="AW432" s="15" t="s">
        <v>35</v>
      </c>
      <c r="AX432" s="15" t="s">
        <v>83</v>
      </c>
      <c r="AY432" s="256" t="s">
        <v>129</v>
      </c>
    </row>
    <row r="433" s="2" customFormat="1" ht="16.5" customHeight="1">
      <c r="A433" s="40"/>
      <c r="B433" s="41"/>
      <c r="C433" s="257" t="s">
        <v>462</v>
      </c>
      <c r="D433" s="257" t="s">
        <v>223</v>
      </c>
      <c r="E433" s="258" t="s">
        <v>463</v>
      </c>
      <c r="F433" s="259" t="s">
        <v>464</v>
      </c>
      <c r="G433" s="260" t="s">
        <v>203</v>
      </c>
      <c r="H433" s="261">
        <v>0.035999999999999997</v>
      </c>
      <c r="I433" s="262"/>
      <c r="J433" s="263">
        <f>ROUND(I433*H433,2)</f>
        <v>0</v>
      </c>
      <c r="K433" s="259" t="s">
        <v>135</v>
      </c>
      <c r="L433" s="264"/>
      <c r="M433" s="265" t="s">
        <v>19</v>
      </c>
      <c r="N433" s="266" t="s">
        <v>46</v>
      </c>
      <c r="O433" s="86"/>
      <c r="P433" s="215">
        <f>O433*H433</f>
        <v>0</v>
      </c>
      <c r="Q433" s="215">
        <v>1</v>
      </c>
      <c r="R433" s="215">
        <f>Q433*H433</f>
        <v>0.035999999999999997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144</v>
      </c>
      <c r="AT433" s="217" t="s">
        <v>223</v>
      </c>
      <c r="AU433" s="217" t="s">
        <v>85</v>
      </c>
      <c r="AY433" s="19" t="s">
        <v>129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83</v>
      </c>
      <c r="BK433" s="218">
        <f>ROUND(I433*H433,2)</f>
        <v>0</v>
      </c>
      <c r="BL433" s="19" t="s">
        <v>136</v>
      </c>
      <c r="BM433" s="217" t="s">
        <v>465</v>
      </c>
    </row>
    <row r="434" s="13" customFormat="1">
      <c r="A434" s="13"/>
      <c r="B434" s="224"/>
      <c r="C434" s="225"/>
      <c r="D434" s="226" t="s">
        <v>140</v>
      </c>
      <c r="E434" s="227" t="s">
        <v>19</v>
      </c>
      <c r="F434" s="228" t="s">
        <v>456</v>
      </c>
      <c r="G434" s="225"/>
      <c r="H434" s="227" t="s">
        <v>19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140</v>
      </c>
      <c r="AU434" s="234" t="s">
        <v>85</v>
      </c>
      <c r="AV434" s="13" t="s">
        <v>83</v>
      </c>
      <c r="AW434" s="13" t="s">
        <v>35</v>
      </c>
      <c r="AX434" s="13" t="s">
        <v>75</v>
      </c>
      <c r="AY434" s="234" t="s">
        <v>129</v>
      </c>
    </row>
    <row r="435" s="14" customFormat="1">
      <c r="A435" s="14"/>
      <c r="B435" s="235"/>
      <c r="C435" s="236"/>
      <c r="D435" s="226" t="s">
        <v>140</v>
      </c>
      <c r="E435" s="237" t="s">
        <v>19</v>
      </c>
      <c r="F435" s="238" t="s">
        <v>466</v>
      </c>
      <c r="G435" s="236"/>
      <c r="H435" s="239">
        <v>0.033000000000000002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5" t="s">
        <v>140</v>
      </c>
      <c r="AU435" s="245" t="s">
        <v>85</v>
      </c>
      <c r="AV435" s="14" t="s">
        <v>85</v>
      </c>
      <c r="AW435" s="14" t="s">
        <v>35</v>
      </c>
      <c r="AX435" s="14" t="s">
        <v>75</v>
      </c>
      <c r="AY435" s="245" t="s">
        <v>129</v>
      </c>
    </row>
    <row r="436" s="15" customFormat="1">
      <c r="A436" s="15"/>
      <c r="B436" s="246"/>
      <c r="C436" s="247"/>
      <c r="D436" s="226" t="s">
        <v>140</v>
      </c>
      <c r="E436" s="248" t="s">
        <v>19</v>
      </c>
      <c r="F436" s="249" t="s">
        <v>151</v>
      </c>
      <c r="G436" s="247"/>
      <c r="H436" s="250">
        <v>0.033000000000000002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6" t="s">
        <v>140</v>
      </c>
      <c r="AU436" s="256" t="s">
        <v>85</v>
      </c>
      <c r="AV436" s="15" t="s">
        <v>136</v>
      </c>
      <c r="AW436" s="15" t="s">
        <v>35</v>
      </c>
      <c r="AX436" s="15" t="s">
        <v>83</v>
      </c>
      <c r="AY436" s="256" t="s">
        <v>129</v>
      </c>
    </row>
    <row r="437" s="14" customFormat="1">
      <c r="A437" s="14"/>
      <c r="B437" s="235"/>
      <c r="C437" s="236"/>
      <c r="D437" s="226" t="s">
        <v>140</v>
      </c>
      <c r="E437" s="236"/>
      <c r="F437" s="238" t="s">
        <v>467</v>
      </c>
      <c r="G437" s="236"/>
      <c r="H437" s="239">
        <v>0.035999999999999997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140</v>
      </c>
      <c r="AU437" s="245" t="s">
        <v>85</v>
      </c>
      <c r="AV437" s="14" t="s">
        <v>85</v>
      </c>
      <c r="AW437" s="14" t="s">
        <v>4</v>
      </c>
      <c r="AX437" s="14" t="s">
        <v>83</v>
      </c>
      <c r="AY437" s="245" t="s">
        <v>129</v>
      </c>
    </row>
    <row r="438" s="2" customFormat="1" ht="16.5" customHeight="1">
      <c r="A438" s="40"/>
      <c r="B438" s="41"/>
      <c r="C438" s="257" t="s">
        <v>468</v>
      </c>
      <c r="D438" s="257" t="s">
        <v>223</v>
      </c>
      <c r="E438" s="258" t="s">
        <v>469</v>
      </c>
      <c r="F438" s="259" t="s">
        <v>470</v>
      </c>
      <c r="G438" s="260" t="s">
        <v>203</v>
      </c>
      <c r="H438" s="261">
        <v>0.021000000000000001</v>
      </c>
      <c r="I438" s="262"/>
      <c r="J438" s="263">
        <f>ROUND(I438*H438,2)</f>
        <v>0</v>
      </c>
      <c r="K438" s="259" t="s">
        <v>19</v>
      </c>
      <c r="L438" s="264"/>
      <c r="M438" s="265" t="s">
        <v>19</v>
      </c>
      <c r="N438" s="266" t="s">
        <v>46</v>
      </c>
      <c r="O438" s="86"/>
      <c r="P438" s="215">
        <f>O438*H438</f>
        <v>0</v>
      </c>
      <c r="Q438" s="215">
        <v>1</v>
      </c>
      <c r="R438" s="215">
        <f>Q438*H438</f>
        <v>0.021000000000000001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144</v>
      </c>
      <c r="AT438" s="217" t="s">
        <v>223</v>
      </c>
      <c r="AU438" s="217" t="s">
        <v>85</v>
      </c>
      <c r="AY438" s="19" t="s">
        <v>129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83</v>
      </c>
      <c r="BK438" s="218">
        <f>ROUND(I438*H438,2)</f>
        <v>0</v>
      </c>
      <c r="BL438" s="19" t="s">
        <v>136</v>
      </c>
      <c r="BM438" s="217" t="s">
        <v>471</v>
      </c>
    </row>
    <row r="439" s="13" customFormat="1">
      <c r="A439" s="13"/>
      <c r="B439" s="224"/>
      <c r="C439" s="225"/>
      <c r="D439" s="226" t="s">
        <v>140</v>
      </c>
      <c r="E439" s="227" t="s">
        <v>19</v>
      </c>
      <c r="F439" s="228" t="s">
        <v>456</v>
      </c>
      <c r="G439" s="225"/>
      <c r="H439" s="227" t="s">
        <v>19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140</v>
      </c>
      <c r="AU439" s="234" t="s">
        <v>85</v>
      </c>
      <c r="AV439" s="13" t="s">
        <v>83</v>
      </c>
      <c r="AW439" s="13" t="s">
        <v>35</v>
      </c>
      <c r="AX439" s="13" t="s">
        <v>75</v>
      </c>
      <c r="AY439" s="234" t="s">
        <v>129</v>
      </c>
    </row>
    <row r="440" s="14" customFormat="1">
      <c r="A440" s="14"/>
      <c r="B440" s="235"/>
      <c r="C440" s="236"/>
      <c r="D440" s="226" t="s">
        <v>140</v>
      </c>
      <c r="E440" s="237" t="s">
        <v>19</v>
      </c>
      <c r="F440" s="238" t="s">
        <v>472</v>
      </c>
      <c r="G440" s="236"/>
      <c r="H440" s="239">
        <v>0.019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140</v>
      </c>
      <c r="AU440" s="245" t="s">
        <v>85</v>
      </c>
      <c r="AV440" s="14" t="s">
        <v>85</v>
      </c>
      <c r="AW440" s="14" t="s">
        <v>35</v>
      </c>
      <c r="AX440" s="14" t="s">
        <v>75</v>
      </c>
      <c r="AY440" s="245" t="s">
        <v>129</v>
      </c>
    </row>
    <row r="441" s="15" customFormat="1">
      <c r="A441" s="15"/>
      <c r="B441" s="246"/>
      <c r="C441" s="247"/>
      <c r="D441" s="226" t="s">
        <v>140</v>
      </c>
      <c r="E441" s="248" t="s">
        <v>19</v>
      </c>
      <c r="F441" s="249" t="s">
        <v>151</v>
      </c>
      <c r="G441" s="247"/>
      <c r="H441" s="250">
        <v>0.019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6" t="s">
        <v>140</v>
      </c>
      <c r="AU441" s="256" t="s">
        <v>85</v>
      </c>
      <c r="AV441" s="15" t="s">
        <v>136</v>
      </c>
      <c r="AW441" s="15" t="s">
        <v>35</v>
      </c>
      <c r="AX441" s="15" t="s">
        <v>83</v>
      </c>
      <c r="AY441" s="256" t="s">
        <v>129</v>
      </c>
    </row>
    <row r="442" s="14" customFormat="1">
      <c r="A442" s="14"/>
      <c r="B442" s="235"/>
      <c r="C442" s="236"/>
      <c r="D442" s="226" t="s">
        <v>140</v>
      </c>
      <c r="E442" s="236"/>
      <c r="F442" s="238" t="s">
        <v>473</v>
      </c>
      <c r="G442" s="236"/>
      <c r="H442" s="239">
        <v>0.021000000000000001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5" t="s">
        <v>140</v>
      </c>
      <c r="AU442" s="245" t="s">
        <v>85</v>
      </c>
      <c r="AV442" s="14" t="s">
        <v>85</v>
      </c>
      <c r="AW442" s="14" t="s">
        <v>4</v>
      </c>
      <c r="AX442" s="14" t="s">
        <v>83</v>
      </c>
      <c r="AY442" s="245" t="s">
        <v>129</v>
      </c>
    </row>
    <row r="443" s="2" customFormat="1" ht="16.5" customHeight="1">
      <c r="A443" s="40"/>
      <c r="B443" s="41"/>
      <c r="C443" s="206" t="s">
        <v>474</v>
      </c>
      <c r="D443" s="206" t="s">
        <v>131</v>
      </c>
      <c r="E443" s="207" t="s">
        <v>475</v>
      </c>
      <c r="F443" s="208" t="s">
        <v>476</v>
      </c>
      <c r="G443" s="209" t="s">
        <v>247</v>
      </c>
      <c r="H443" s="210">
        <v>12</v>
      </c>
      <c r="I443" s="211"/>
      <c r="J443" s="212">
        <f>ROUND(I443*H443,2)</f>
        <v>0</v>
      </c>
      <c r="K443" s="208" t="s">
        <v>19</v>
      </c>
      <c r="L443" s="46"/>
      <c r="M443" s="213" t="s">
        <v>19</v>
      </c>
      <c r="N443" s="214" t="s">
        <v>46</v>
      </c>
      <c r="O443" s="86"/>
      <c r="P443" s="215">
        <f>O443*H443</f>
        <v>0</v>
      </c>
      <c r="Q443" s="215">
        <v>0.00080000000000000004</v>
      </c>
      <c r="R443" s="215">
        <f>Q443*H443</f>
        <v>0.0096000000000000009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136</v>
      </c>
      <c r="AT443" s="217" t="s">
        <v>131</v>
      </c>
      <c r="AU443" s="217" t="s">
        <v>85</v>
      </c>
      <c r="AY443" s="19" t="s">
        <v>129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83</v>
      </c>
      <c r="BK443" s="218">
        <f>ROUND(I443*H443,2)</f>
        <v>0</v>
      </c>
      <c r="BL443" s="19" t="s">
        <v>136</v>
      </c>
      <c r="BM443" s="217" t="s">
        <v>477</v>
      </c>
    </row>
    <row r="444" s="13" customFormat="1">
      <c r="A444" s="13"/>
      <c r="B444" s="224"/>
      <c r="C444" s="225"/>
      <c r="D444" s="226" t="s">
        <v>140</v>
      </c>
      <c r="E444" s="227" t="s">
        <v>19</v>
      </c>
      <c r="F444" s="228" t="s">
        <v>478</v>
      </c>
      <c r="G444" s="225"/>
      <c r="H444" s="227" t="s">
        <v>19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140</v>
      </c>
      <c r="AU444" s="234" t="s">
        <v>85</v>
      </c>
      <c r="AV444" s="13" t="s">
        <v>83</v>
      </c>
      <c r="AW444" s="13" t="s">
        <v>35</v>
      </c>
      <c r="AX444" s="13" t="s">
        <v>75</v>
      </c>
      <c r="AY444" s="234" t="s">
        <v>129</v>
      </c>
    </row>
    <row r="445" s="14" customFormat="1">
      <c r="A445" s="14"/>
      <c r="B445" s="235"/>
      <c r="C445" s="236"/>
      <c r="D445" s="226" t="s">
        <v>140</v>
      </c>
      <c r="E445" s="237" t="s">
        <v>19</v>
      </c>
      <c r="F445" s="238" t="s">
        <v>479</v>
      </c>
      <c r="G445" s="236"/>
      <c r="H445" s="239">
        <v>12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5" t="s">
        <v>140</v>
      </c>
      <c r="AU445" s="245" t="s">
        <v>85</v>
      </c>
      <c r="AV445" s="14" t="s">
        <v>85</v>
      </c>
      <c r="AW445" s="14" t="s">
        <v>35</v>
      </c>
      <c r="AX445" s="14" t="s">
        <v>75</v>
      </c>
      <c r="AY445" s="245" t="s">
        <v>129</v>
      </c>
    </row>
    <row r="446" s="15" customFormat="1">
      <c r="A446" s="15"/>
      <c r="B446" s="246"/>
      <c r="C446" s="247"/>
      <c r="D446" s="226" t="s">
        <v>140</v>
      </c>
      <c r="E446" s="248" t="s">
        <v>19</v>
      </c>
      <c r="F446" s="249" t="s">
        <v>151</v>
      </c>
      <c r="G446" s="247"/>
      <c r="H446" s="250">
        <v>12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6" t="s">
        <v>140</v>
      </c>
      <c r="AU446" s="256" t="s">
        <v>85</v>
      </c>
      <c r="AV446" s="15" t="s">
        <v>136</v>
      </c>
      <c r="AW446" s="15" t="s">
        <v>35</v>
      </c>
      <c r="AX446" s="15" t="s">
        <v>83</v>
      </c>
      <c r="AY446" s="256" t="s">
        <v>129</v>
      </c>
    </row>
    <row r="447" s="2" customFormat="1" ht="16.5" customHeight="1">
      <c r="A447" s="40"/>
      <c r="B447" s="41"/>
      <c r="C447" s="257" t="s">
        <v>480</v>
      </c>
      <c r="D447" s="257" t="s">
        <v>223</v>
      </c>
      <c r="E447" s="258" t="s">
        <v>481</v>
      </c>
      <c r="F447" s="259" t="s">
        <v>482</v>
      </c>
      <c r="G447" s="260" t="s">
        <v>203</v>
      </c>
      <c r="H447" s="261">
        <v>0.13100000000000001</v>
      </c>
      <c r="I447" s="262"/>
      <c r="J447" s="263">
        <f>ROUND(I447*H447,2)</f>
        <v>0</v>
      </c>
      <c r="K447" s="259" t="s">
        <v>135</v>
      </c>
      <c r="L447" s="264"/>
      <c r="M447" s="265" t="s">
        <v>19</v>
      </c>
      <c r="N447" s="266" t="s">
        <v>46</v>
      </c>
      <c r="O447" s="86"/>
      <c r="P447" s="215">
        <f>O447*H447</f>
        <v>0</v>
      </c>
      <c r="Q447" s="215">
        <v>1</v>
      </c>
      <c r="R447" s="215">
        <f>Q447*H447</f>
        <v>0.13100000000000001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144</v>
      </c>
      <c r="AT447" s="217" t="s">
        <v>223</v>
      </c>
      <c r="AU447" s="217" t="s">
        <v>85</v>
      </c>
      <c r="AY447" s="19" t="s">
        <v>129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83</v>
      </c>
      <c r="BK447" s="218">
        <f>ROUND(I447*H447,2)</f>
        <v>0</v>
      </c>
      <c r="BL447" s="19" t="s">
        <v>136</v>
      </c>
      <c r="BM447" s="217" t="s">
        <v>483</v>
      </c>
    </row>
    <row r="448" s="13" customFormat="1">
      <c r="A448" s="13"/>
      <c r="B448" s="224"/>
      <c r="C448" s="225"/>
      <c r="D448" s="226" t="s">
        <v>140</v>
      </c>
      <c r="E448" s="227" t="s">
        <v>19</v>
      </c>
      <c r="F448" s="228" t="s">
        <v>478</v>
      </c>
      <c r="G448" s="225"/>
      <c r="H448" s="227" t="s">
        <v>19</v>
      </c>
      <c r="I448" s="229"/>
      <c r="J448" s="225"/>
      <c r="K448" s="225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140</v>
      </c>
      <c r="AU448" s="234" t="s">
        <v>85</v>
      </c>
      <c r="AV448" s="13" t="s">
        <v>83</v>
      </c>
      <c r="AW448" s="13" t="s">
        <v>35</v>
      </c>
      <c r="AX448" s="13" t="s">
        <v>75</v>
      </c>
      <c r="AY448" s="234" t="s">
        <v>129</v>
      </c>
    </row>
    <row r="449" s="14" customFormat="1">
      <c r="A449" s="14"/>
      <c r="B449" s="235"/>
      <c r="C449" s="236"/>
      <c r="D449" s="226" t="s">
        <v>140</v>
      </c>
      <c r="E449" s="237" t="s">
        <v>19</v>
      </c>
      <c r="F449" s="238" t="s">
        <v>484</v>
      </c>
      <c r="G449" s="236"/>
      <c r="H449" s="239">
        <v>0.112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140</v>
      </c>
      <c r="AU449" s="245" t="s">
        <v>85</v>
      </c>
      <c r="AV449" s="14" t="s">
        <v>85</v>
      </c>
      <c r="AW449" s="14" t="s">
        <v>35</v>
      </c>
      <c r="AX449" s="14" t="s">
        <v>75</v>
      </c>
      <c r="AY449" s="245" t="s">
        <v>129</v>
      </c>
    </row>
    <row r="450" s="14" customFormat="1">
      <c r="A450" s="14"/>
      <c r="B450" s="235"/>
      <c r="C450" s="236"/>
      <c r="D450" s="226" t="s">
        <v>140</v>
      </c>
      <c r="E450" s="237" t="s">
        <v>19</v>
      </c>
      <c r="F450" s="238" t="s">
        <v>485</v>
      </c>
      <c r="G450" s="236"/>
      <c r="H450" s="239">
        <v>0.0050000000000000001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5" t="s">
        <v>140</v>
      </c>
      <c r="AU450" s="245" t="s">
        <v>85</v>
      </c>
      <c r="AV450" s="14" t="s">
        <v>85</v>
      </c>
      <c r="AW450" s="14" t="s">
        <v>35</v>
      </c>
      <c r="AX450" s="14" t="s">
        <v>75</v>
      </c>
      <c r="AY450" s="245" t="s">
        <v>129</v>
      </c>
    </row>
    <row r="451" s="14" customFormat="1">
      <c r="A451" s="14"/>
      <c r="B451" s="235"/>
      <c r="C451" s="236"/>
      <c r="D451" s="226" t="s">
        <v>140</v>
      </c>
      <c r="E451" s="237" t="s">
        <v>19</v>
      </c>
      <c r="F451" s="238" t="s">
        <v>486</v>
      </c>
      <c r="G451" s="236"/>
      <c r="H451" s="239">
        <v>0.002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140</v>
      </c>
      <c r="AU451" s="245" t="s">
        <v>85</v>
      </c>
      <c r="AV451" s="14" t="s">
        <v>85</v>
      </c>
      <c r="AW451" s="14" t="s">
        <v>35</v>
      </c>
      <c r="AX451" s="14" t="s">
        <v>75</v>
      </c>
      <c r="AY451" s="245" t="s">
        <v>129</v>
      </c>
    </row>
    <row r="452" s="15" customFormat="1">
      <c r="A452" s="15"/>
      <c r="B452" s="246"/>
      <c r="C452" s="247"/>
      <c r="D452" s="226" t="s">
        <v>140</v>
      </c>
      <c r="E452" s="248" t="s">
        <v>19</v>
      </c>
      <c r="F452" s="249" t="s">
        <v>151</v>
      </c>
      <c r="G452" s="247"/>
      <c r="H452" s="250">
        <v>0.119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6" t="s">
        <v>140</v>
      </c>
      <c r="AU452" s="256" t="s">
        <v>85</v>
      </c>
      <c r="AV452" s="15" t="s">
        <v>136</v>
      </c>
      <c r="AW452" s="15" t="s">
        <v>35</v>
      </c>
      <c r="AX452" s="15" t="s">
        <v>83</v>
      </c>
      <c r="AY452" s="256" t="s">
        <v>129</v>
      </c>
    </row>
    <row r="453" s="14" customFormat="1">
      <c r="A453" s="14"/>
      <c r="B453" s="235"/>
      <c r="C453" s="236"/>
      <c r="D453" s="226" t="s">
        <v>140</v>
      </c>
      <c r="E453" s="236"/>
      <c r="F453" s="238" t="s">
        <v>487</v>
      </c>
      <c r="G453" s="236"/>
      <c r="H453" s="239">
        <v>0.13100000000000001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140</v>
      </c>
      <c r="AU453" s="245" t="s">
        <v>85</v>
      </c>
      <c r="AV453" s="14" t="s">
        <v>85</v>
      </c>
      <c r="AW453" s="14" t="s">
        <v>4</v>
      </c>
      <c r="AX453" s="14" t="s">
        <v>83</v>
      </c>
      <c r="AY453" s="245" t="s">
        <v>129</v>
      </c>
    </row>
    <row r="454" s="2" customFormat="1" ht="16.5" customHeight="1">
      <c r="A454" s="40"/>
      <c r="B454" s="41"/>
      <c r="C454" s="257" t="s">
        <v>488</v>
      </c>
      <c r="D454" s="257" t="s">
        <v>223</v>
      </c>
      <c r="E454" s="258" t="s">
        <v>489</v>
      </c>
      <c r="F454" s="259" t="s">
        <v>490</v>
      </c>
      <c r="G454" s="260" t="s">
        <v>203</v>
      </c>
      <c r="H454" s="261">
        <v>0.002</v>
      </c>
      <c r="I454" s="262"/>
      <c r="J454" s="263">
        <f>ROUND(I454*H454,2)</f>
        <v>0</v>
      </c>
      <c r="K454" s="259" t="s">
        <v>135</v>
      </c>
      <c r="L454" s="264"/>
      <c r="M454" s="265" t="s">
        <v>19</v>
      </c>
      <c r="N454" s="266" t="s">
        <v>46</v>
      </c>
      <c r="O454" s="86"/>
      <c r="P454" s="215">
        <f>O454*H454</f>
        <v>0</v>
      </c>
      <c r="Q454" s="215">
        <v>1</v>
      </c>
      <c r="R454" s="215">
        <f>Q454*H454</f>
        <v>0.002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144</v>
      </c>
      <c r="AT454" s="217" t="s">
        <v>223</v>
      </c>
      <c r="AU454" s="217" t="s">
        <v>85</v>
      </c>
      <c r="AY454" s="19" t="s">
        <v>129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83</v>
      </c>
      <c r="BK454" s="218">
        <f>ROUND(I454*H454,2)</f>
        <v>0</v>
      </c>
      <c r="BL454" s="19" t="s">
        <v>136</v>
      </c>
      <c r="BM454" s="217" t="s">
        <v>491</v>
      </c>
    </row>
    <row r="455" s="13" customFormat="1">
      <c r="A455" s="13"/>
      <c r="B455" s="224"/>
      <c r="C455" s="225"/>
      <c r="D455" s="226" t="s">
        <v>140</v>
      </c>
      <c r="E455" s="227" t="s">
        <v>19</v>
      </c>
      <c r="F455" s="228" t="s">
        <v>478</v>
      </c>
      <c r="G455" s="225"/>
      <c r="H455" s="227" t="s">
        <v>19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140</v>
      </c>
      <c r="AU455" s="234" t="s">
        <v>85</v>
      </c>
      <c r="AV455" s="13" t="s">
        <v>83</v>
      </c>
      <c r="AW455" s="13" t="s">
        <v>35</v>
      </c>
      <c r="AX455" s="13" t="s">
        <v>75</v>
      </c>
      <c r="AY455" s="234" t="s">
        <v>129</v>
      </c>
    </row>
    <row r="456" s="14" customFormat="1">
      <c r="A456" s="14"/>
      <c r="B456" s="235"/>
      <c r="C456" s="236"/>
      <c r="D456" s="226" t="s">
        <v>140</v>
      </c>
      <c r="E456" s="237" t="s">
        <v>19</v>
      </c>
      <c r="F456" s="238" t="s">
        <v>492</v>
      </c>
      <c r="G456" s="236"/>
      <c r="H456" s="239">
        <v>0.002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140</v>
      </c>
      <c r="AU456" s="245" t="s">
        <v>85</v>
      </c>
      <c r="AV456" s="14" t="s">
        <v>85</v>
      </c>
      <c r="AW456" s="14" t="s">
        <v>35</v>
      </c>
      <c r="AX456" s="14" t="s">
        <v>75</v>
      </c>
      <c r="AY456" s="245" t="s">
        <v>129</v>
      </c>
    </row>
    <row r="457" s="15" customFormat="1">
      <c r="A457" s="15"/>
      <c r="B457" s="246"/>
      <c r="C457" s="247"/>
      <c r="D457" s="226" t="s">
        <v>140</v>
      </c>
      <c r="E457" s="248" t="s">
        <v>19</v>
      </c>
      <c r="F457" s="249" t="s">
        <v>151</v>
      </c>
      <c r="G457" s="247"/>
      <c r="H457" s="250">
        <v>0.002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6" t="s">
        <v>140</v>
      </c>
      <c r="AU457" s="256" t="s">
        <v>85</v>
      </c>
      <c r="AV457" s="15" t="s">
        <v>136</v>
      </c>
      <c r="AW457" s="15" t="s">
        <v>35</v>
      </c>
      <c r="AX457" s="15" t="s">
        <v>83</v>
      </c>
      <c r="AY457" s="256" t="s">
        <v>129</v>
      </c>
    </row>
    <row r="458" s="14" customFormat="1">
      <c r="A458" s="14"/>
      <c r="B458" s="235"/>
      <c r="C458" s="236"/>
      <c r="D458" s="226" t="s">
        <v>140</v>
      </c>
      <c r="E458" s="236"/>
      <c r="F458" s="238" t="s">
        <v>493</v>
      </c>
      <c r="G458" s="236"/>
      <c r="H458" s="239">
        <v>0.002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140</v>
      </c>
      <c r="AU458" s="245" t="s">
        <v>85</v>
      </c>
      <c r="AV458" s="14" t="s">
        <v>85</v>
      </c>
      <c r="AW458" s="14" t="s">
        <v>4</v>
      </c>
      <c r="AX458" s="14" t="s">
        <v>83</v>
      </c>
      <c r="AY458" s="245" t="s">
        <v>129</v>
      </c>
    </row>
    <row r="459" s="2" customFormat="1" ht="24.15" customHeight="1">
      <c r="A459" s="40"/>
      <c r="B459" s="41"/>
      <c r="C459" s="206" t="s">
        <v>494</v>
      </c>
      <c r="D459" s="206" t="s">
        <v>131</v>
      </c>
      <c r="E459" s="207" t="s">
        <v>495</v>
      </c>
      <c r="F459" s="208" t="s">
        <v>496</v>
      </c>
      <c r="G459" s="209" t="s">
        <v>247</v>
      </c>
      <c r="H459" s="210">
        <v>104</v>
      </c>
      <c r="I459" s="211"/>
      <c r="J459" s="212">
        <f>ROUND(I459*H459,2)</f>
        <v>0</v>
      </c>
      <c r="K459" s="208" t="s">
        <v>135</v>
      </c>
      <c r="L459" s="46"/>
      <c r="M459" s="213" t="s">
        <v>19</v>
      </c>
      <c r="N459" s="214" t="s">
        <v>46</v>
      </c>
      <c r="O459" s="86"/>
      <c r="P459" s="215">
        <f>O459*H459</f>
        <v>0</v>
      </c>
      <c r="Q459" s="215">
        <v>1.0000000000000001E-05</v>
      </c>
      <c r="R459" s="215">
        <f>Q459*H459</f>
        <v>0.0010400000000000001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136</v>
      </c>
      <c r="AT459" s="217" t="s">
        <v>131</v>
      </c>
      <c r="AU459" s="217" t="s">
        <v>85</v>
      </c>
      <c r="AY459" s="19" t="s">
        <v>129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83</v>
      </c>
      <c r="BK459" s="218">
        <f>ROUND(I459*H459,2)</f>
        <v>0</v>
      </c>
      <c r="BL459" s="19" t="s">
        <v>136</v>
      </c>
      <c r="BM459" s="217" t="s">
        <v>497</v>
      </c>
    </row>
    <row r="460" s="2" customFormat="1">
      <c r="A460" s="40"/>
      <c r="B460" s="41"/>
      <c r="C460" s="42"/>
      <c r="D460" s="219" t="s">
        <v>138</v>
      </c>
      <c r="E460" s="42"/>
      <c r="F460" s="220" t="s">
        <v>498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138</v>
      </c>
      <c r="AU460" s="19" t="s">
        <v>85</v>
      </c>
    </row>
    <row r="461" s="13" customFormat="1">
      <c r="A461" s="13"/>
      <c r="B461" s="224"/>
      <c r="C461" s="225"/>
      <c r="D461" s="226" t="s">
        <v>140</v>
      </c>
      <c r="E461" s="227" t="s">
        <v>19</v>
      </c>
      <c r="F461" s="228" t="s">
        <v>328</v>
      </c>
      <c r="G461" s="225"/>
      <c r="H461" s="227" t="s">
        <v>19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140</v>
      </c>
      <c r="AU461" s="234" t="s">
        <v>85</v>
      </c>
      <c r="AV461" s="13" t="s">
        <v>83</v>
      </c>
      <c r="AW461" s="13" t="s">
        <v>35</v>
      </c>
      <c r="AX461" s="13" t="s">
        <v>75</v>
      </c>
      <c r="AY461" s="234" t="s">
        <v>129</v>
      </c>
    </row>
    <row r="462" s="14" customFormat="1">
      <c r="A462" s="14"/>
      <c r="B462" s="235"/>
      <c r="C462" s="236"/>
      <c r="D462" s="226" t="s">
        <v>140</v>
      </c>
      <c r="E462" s="237" t="s">
        <v>19</v>
      </c>
      <c r="F462" s="238" t="s">
        <v>499</v>
      </c>
      <c r="G462" s="236"/>
      <c r="H462" s="239">
        <v>56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140</v>
      </c>
      <c r="AU462" s="245" t="s">
        <v>85</v>
      </c>
      <c r="AV462" s="14" t="s">
        <v>85</v>
      </c>
      <c r="AW462" s="14" t="s">
        <v>35</v>
      </c>
      <c r="AX462" s="14" t="s">
        <v>75</v>
      </c>
      <c r="AY462" s="245" t="s">
        <v>129</v>
      </c>
    </row>
    <row r="463" s="13" customFormat="1">
      <c r="A463" s="13"/>
      <c r="B463" s="224"/>
      <c r="C463" s="225"/>
      <c r="D463" s="226" t="s">
        <v>140</v>
      </c>
      <c r="E463" s="227" t="s">
        <v>19</v>
      </c>
      <c r="F463" s="228" t="s">
        <v>500</v>
      </c>
      <c r="G463" s="225"/>
      <c r="H463" s="227" t="s">
        <v>19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140</v>
      </c>
      <c r="AU463" s="234" t="s">
        <v>85</v>
      </c>
      <c r="AV463" s="13" t="s">
        <v>83</v>
      </c>
      <c r="AW463" s="13" t="s">
        <v>35</v>
      </c>
      <c r="AX463" s="13" t="s">
        <v>75</v>
      </c>
      <c r="AY463" s="234" t="s">
        <v>129</v>
      </c>
    </row>
    <row r="464" s="14" customFormat="1">
      <c r="A464" s="14"/>
      <c r="B464" s="235"/>
      <c r="C464" s="236"/>
      <c r="D464" s="226" t="s">
        <v>140</v>
      </c>
      <c r="E464" s="237" t="s">
        <v>19</v>
      </c>
      <c r="F464" s="238" t="s">
        <v>501</v>
      </c>
      <c r="G464" s="236"/>
      <c r="H464" s="239">
        <v>48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140</v>
      </c>
      <c r="AU464" s="245" t="s">
        <v>85</v>
      </c>
      <c r="AV464" s="14" t="s">
        <v>85</v>
      </c>
      <c r="AW464" s="14" t="s">
        <v>35</v>
      </c>
      <c r="AX464" s="14" t="s">
        <v>75</v>
      </c>
      <c r="AY464" s="245" t="s">
        <v>129</v>
      </c>
    </row>
    <row r="465" s="15" customFormat="1">
      <c r="A465" s="15"/>
      <c r="B465" s="246"/>
      <c r="C465" s="247"/>
      <c r="D465" s="226" t="s">
        <v>140</v>
      </c>
      <c r="E465" s="248" t="s">
        <v>19</v>
      </c>
      <c r="F465" s="249" t="s">
        <v>151</v>
      </c>
      <c r="G465" s="247"/>
      <c r="H465" s="250">
        <v>104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6" t="s">
        <v>140</v>
      </c>
      <c r="AU465" s="256" t="s">
        <v>85</v>
      </c>
      <c r="AV465" s="15" t="s">
        <v>136</v>
      </c>
      <c r="AW465" s="15" t="s">
        <v>35</v>
      </c>
      <c r="AX465" s="15" t="s">
        <v>83</v>
      </c>
      <c r="AY465" s="256" t="s">
        <v>129</v>
      </c>
    </row>
    <row r="466" s="2" customFormat="1" ht="24.15" customHeight="1">
      <c r="A466" s="40"/>
      <c r="B466" s="41"/>
      <c r="C466" s="206" t="s">
        <v>502</v>
      </c>
      <c r="D466" s="206" t="s">
        <v>131</v>
      </c>
      <c r="E466" s="207" t="s">
        <v>503</v>
      </c>
      <c r="F466" s="208" t="s">
        <v>504</v>
      </c>
      <c r="G466" s="209" t="s">
        <v>247</v>
      </c>
      <c r="H466" s="210">
        <v>72</v>
      </c>
      <c r="I466" s="211"/>
      <c r="J466" s="212">
        <f>ROUND(I466*H466,2)</f>
        <v>0</v>
      </c>
      <c r="K466" s="208" t="s">
        <v>135</v>
      </c>
      <c r="L466" s="46"/>
      <c r="M466" s="213" t="s">
        <v>19</v>
      </c>
      <c r="N466" s="214" t="s">
        <v>46</v>
      </c>
      <c r="O466" s="86"/>
      <c r="P466" s="215">
        <f>O466*H466</f>
        <v>0</v>
      </c>
      <c r="Q466" s="215">
        <v>1.0000000000000001E-05</v>
      </c>
      <c r="R466" s="215">
        <f>Q466*H466</f>
        <v>0.00072000000000000005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136</v>
      </c>
      <c r="AT466" s="217" t="s">
        <v>131</v>
      </c>
      <c r="AU466" s="217" t="s">
        <v>85</v>
      </c>
      <c r="AY466" s="19" t="s">
        <v>129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83</v>
      </c>
      <c r="BK466" s="218">
        <f>ROUND(I466*H466,2)</f>
        <v>0</v>
      </c>
      <c r="BL466" s="19" t="s">
        <v>136</v>
      </c>
      <c r="BM466" s="217" t="s">
        <v>505</v>
      </c>
    </row>
    <row r="467" s="2" customFormat="1">
      <c r="A467" s="40"/>
      <c r="B467" s="41"/>
      <c r="C467" s="42"/>
      <c r="D467" s="219" t="s">
        <v>138</v>
      </c>
      <c r="E467" s="42"/>
      <c r="F467" s="220" t="s">
        <v>506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138</v>
      </c>
      <c r="AU467" s="19" t="s">
        <v>85</v>
      </c>
    </row>
    <row r="468" s="13" customFormat="1">
      <c r="A468" s="13"/>
      <c r="B468" s="224"/>
      <c r="C468" s="225"/>
      <c r="D468" s="226" t="s">
        <v>140</v>
      </c>
      <c r="E468" s="227" t="s">
        <v>19</v>
      </c>
      <c r="F468" s="228" t="s">
        <v>507</v>
      </c>
      <c r="G468" s="225"/>
      <c r="H468" s="227" t="s">
        <v>19</v>
      </c>
      <c r="I468" s="229"/>
      <c r="J468" s="225"/>
      <c r="K468" s="225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140</v>
      </c>
      <c r="AU468" s="234" t="s">
        <v>85</v>
      </c>
      <c r="AV468" s="13" t="s">
        <v>83</v>
      </c>
      <c r="AW468" s="13" t="s">
        <v>35</v>
      </c>
      <c r="AX468" s="13" t="s">
        <v>75</v>
      </c>
      <c r="AY468" s="234" t="s">
        <v>129</v>
      </c>
    </row>
    <row r="469" s="14" customFormat="1">
      <c r="A469" s="14"/>
      <c r="B469" s="235"/>
      <c r="C469" s="236"/>
      <c r="D469" s="226" t="s">
        <v>140</v>
      </c>
      <c r="E469" s="237" t="s">
        <v>19</v>
      </c>
      <c r="F469" s="238" t="s">
        <v>508</v>
      </c>
      <c r="G469" s="236"/>
      <c r="H469" s="239">
        <v>72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140</v>
      </c>
      <c r="AU469" s="245" t="s">
        <v>85</v>
      </c>
      <c r="AV469" s="14" t="s">
        <v>85</v>
      </c>
      <c r="AW469" s="14" t="s">
        <v>35</v>
      </c>
      <c r="AX469" s="14" t="s">
        <v>75</v>
      </c>
      <c r="AY469" s="245" t="s">
        <v>129</v>
      </c>
    </row>
    <row r="470" s="15" customFormat="1">
      <c r="A470" s="15"/>
      <c r="B470" s="246"/>
      <c r="C470" s="247"/>
      <c r="D470" s="226" t="s">
        <v>140</v>
      </c>
      <c r="E470" s="248" t="s">
        <v>19</v>
      </c>
      <c r="F470" s="249" t="s">
        <v>151</v>
      </c>
      <c r="G470" s="247"/>
      <c r="H470" s="250">
        <v>72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6" t="s">
        <v>140</v>
      </c>
      <c r="AU470" s="256" t="s">
        <v>85</v>
      </c>
      <c r="AV470" s="15" t="s">
        <v>136</v>
      </c>
      <c r="AW470" s="15" t="s">
        <v>35</v>
      </c>
      <c r="AX470" s="15" t="s">
        <v>83</v>
      </c>
      <c r="AY470" s="256" t="s">
        <v>129</v>
      </c>
    </row>
    <row r="471" s="2" customFormat="1" ht="21.75" customHeight="1">
      <c r="A471" s="40"/>
      <c r="B471" s="41"/>
      <c r="C471" s="206" t="s">
        <v>509</v>
      </c>
      <c r="D471" s="206" t="s">
        <v>131</v>
      </c>
      <c r="E471" s="207" t="s">
        <v>510</v>
      </c>
      <c r="F471" s="208" t="s">
        <v>511</v>
      </c>
      <c r="G471" s="209" t="s">
        <v>247</v>
      </c>
      <c r="H471" s="210">
        <v>104</v>
      </c>
      <c r="I471" s="211"/>
      <c r="J471" s="212">
        <f>ROUND(I471*H471,2)</f>
        <v>0</v>
      </c>
      <c r="K471" s="208" t="s">
        <v>135</v>
      </c>
      <c r="L471" s="46"/>
      <c r="M471" s="213" t="s">
        <v>19</v>
      </c>
      <c r="N471" s="214" t="s">
        <v>46</v>
      </c>
      <c r="O471" s="86"/>
      <c r="P471" s="215">
        <f>O471*H471</f>
        <v>0</v>
      </c>
      <c r="Q471" s="215">
        <v>6.9999999999999994E-05</v>
      </c>
      <c r="R471" s="215">
        <f>Q471*H471</f>
        <v>0.0072799999999999991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136</v>
      </c>
      <c r="AT471" s="217" t="s">
        <v>131</v>
      </c>
      <c r="AU471" s="217" t="s">
        <v>85</v>
      </c>
      <c r="AY471" s="19" t="s">
        <v>129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83</v>
      </c>
      <c r="BK471" s="218">
        <f>ROUND(I471*H471,2)</f>
        <v>0</v>
      </c>
      <c r="BL471" s="19" t="s">
        <v>136</v>
      </c>
      <c r="BM471" s="217" t="s">
        <v>512</v>
      </c>
    </row>
    <row r="472" s="2" customFormat="1">
      <c r="A472" s="40"/>
      <c r="B472" s="41"/>
      <c r="C472" s="42"/>
      <c r="D472" s="219" t="s">
        <v>138</v>
      </c>
      <c r="E472" s="42"/>
      <c r="F472" s="220" t="s">
        <v>513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138</v>
      </c>
      <c r="AU472" s="19" t="s">
        <v>85</v>
      </c>
    </row>
    <row r="473" s="13" customFormat="1">
      <c r="A473" s="13"/>
      <c r="B473" s="224"/>
      <c r="C473" s="225"/>
      <c r="D473" s="226" t="s">
        <v>140</v>
      </c>
      <c r="E473" s="227" t="s">
        <v>19</v>
      </c>
      <c r="F473" s="228" t="s">
        <v>328</v>
      </c>
      <c r="G473" s="225"/>
      <c r="H473" s="227" t="s">
        <v>19</v>
      </c>
      <c r="I473" s="229"/>
      <c r="J473" s="225"/>
      <c r="K473" s="225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140</v>
      </c>
      <c r="AU473" s="234" t="s">
        <v>85</v>
      </c>
      <c r="AV473" s="13" t="s">
        <v>83</v>
      </c>
      <c r="AW473" s="13" t="s">
        <v>35</v>
      </c>
      <c r="AX473" s="13" t="s">
        <v>75</v>
      </c>
      <c r="AY473" s="234" t="s">
        <v>129</v>
      </c>
    </row>
    <row r="474" s="14" customFormat="1">
      <c r="A474" s="14"/>
      <c r="B474" s="235"/>
      <c r="C474" s="236"/>
      <c r="D474" s="226" t="s">
        <v>140</v>
      </c>
      <c r="E474" s="237" t="s">
        <v>19</v>
      </c>
      <c r="F474" s="238" t="s">
        <v>499</v>
      </c>
      <c r="G474" s="236"/>
      <c r="H474" s="239">
        <v>56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140</v>
      </c>
      <c r="AU474" s="245" t="s">
        <v>85</v>
      </c>
      <c r="AV474" s="14" t="s">
        <v>85</v>
      </c>
      <c r="AW474" s="14" t="s">
        <v>35</v>
      </c>
      <c r="AX474" s="14" t="s">
        <v>75</v>
      </c>
      <c r="AY474" s="245" t="s">
        <v>129</v>
      </c>
    </row>
    <row r="475" s="13" customFormat="1">
      <c r="A475" s="13"/>
      <c r="B475" s="224"/>
      <c r="C475" s="225"/>
      <c r="D475" s="226" t="s">
        <v>140</v>
      </c>
      <c r="E475" s="227" t="s">
        <v>19</v>
      </c>
      <c r="F475" s="228" t="s">
        <v>500</v>
      </c>
      <c r="G475" s="225"/>
      <c r="H475" s="227" t="s">
        <v>19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140</v>
      </c>
      <c r="AU475" s="234" t="s">
        <v>85</v>
      </c>
      <c r="AV475" s="13" t="s">
        <v>83</v>
      </c>
      <c r="AW475" s="13" t="s">
        <v>35</v>
      </c>
      <c r="AX475" s="13" t="s">
        <v>75</v>
      </c>
      <c r="AY475" s="234" t="s">
        <v>129</v>
      </c>
    </row>
    <row r="476" s="14" customFormat="1">
      <c r="A476" s="14"/>
      <c r="B476" s="235"/>
      <c r="C476" s="236"/>
      <c r="D476" s="226" t="s">
        <v>140</v>
      </c>
      <c r="E476" s="237" t="s">
        <v>19</v>
      </c>
      <c r="F476" s="238" t="s">
        <v>501</v>
      </c>
      <c r="G476" s="236"/>
      <c r="H476" s="239">
        <v>48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5" t="s">
        <v>140</v>
      </c>
      <c r="AU476" s="245" t="s">
        <v>85</v>
      </c>
      <c r="AV476" s="14" t="s">
        <v>85</v>
      </c>
      <c r="AW476" s="14" t="s">
        <v>35</v>
      </c>
      <c r="AX476" s="14" t="s">
        <v>75</v>
      </c>
      <c r="AY476" s="245" t="s">
        <v>129</v>
      </c>
    </row>
    <row r="477" s="15" customFormat="1">
      <c r="A477" s="15"/>
      <c r="B477" s="246"/>
      <c r="C477" s="247"/>
      <c r="D477" s="226" t="s">
        <v>140</v>
      </c>
      <c r="E477" s="248" t="s">
        <v>19</v>
      </c>
      <c r="F477" s="249" t="s">
        <v>151</v>
      </c>
      <c r="G477" s="247"/>
      <c r="H477" s="250">
        <v>104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6" t="s">
        <v>140</v>
      </c>
      <c r="AU477" s="256" t="s">
        <v>85</v>
      </c>
      <c r="AV477" s="15" t="s">
        <v>136</v>
      </c>
      <c r="AW477" s="15" t="s">
        <v>35</v>
      </c>
      <c r="AX477" s="15" t="s">
        <v>83</v>
      </c>
      <c r="AY477" s="256" t="s">
        <v>129</v>
      </c>
    </row>
    <row r="478" s="2" customFormat="1" ht="21.75" customHeight="1">
      <c r="A478" s="40"/>
      <c r="B478" s="41"/>
      <c r="C478" s="206" t="s">
        <v>514</v>
      </c>
      <c r="D478" s="206" t="s">
        <v>131</v>
      </c>
      <c r="E478" s="207" t="s">
        <v>515</v>
      </c>
      <c r="F478" s="208" t="s">
        <v>516</v>
      </c>
      <c r="G478" s="209" t="s">
        <v>247</v>
      </c>
      <c r="H478" s="210">
        <v>72</v>
      </c>
      <c r="I478" s="211"/>
      <c r="J478" s="212">
        <f>ROUND(I478*H478,2)</f>
        <v>0</v>
      </c>
      <c r="K478" s="208" t="s">
        <v>135</v>
      </c>
      <c r="L478" s="46"/>
      <c r="M478" s="213" t="s">
        <v>19</v>
      </c>
      <c r="N478" s="214" t="s">
        <v>46</v>
      </c>
      <c r="O478" s="86"/>
      <c r="P478" s="215">
        <f>O478*H478</f>
        <v>0</v>
      </c>
      <c r="Q478" s="215">
        <v>0.00017000000000000001</v>
      </c>
      <c r="R478" s="215">
        <f>Q478*H478</f>
        <v>0.012240000000000001</v>
      </c>
      <c r="S478" s="215">
        <v>0</v>
      </c>
      <c r="T478" s="216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7" t="s">
        <v>136</v>
      </c>
      <c r="AT478" s="217" t="s">
        <v>131</v>
      </c>
      <c r="AU478" s="217" t="s">
        <v>85</v>
      </c>
      <c r="AY478" s="19" t="s">
        <v>129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9" t="s">
        <v>83</v>
      </c>
      <c r="BK478" s="218">
        <f>ROUND(I478*H478,2)</f>
        <v>0</v>
      </c>
      <c r="BL478" s="19" t="s">
        <v>136</v>
      </c>
      <c r="BM478" s="217" t="s">
        <v>517</v>
      </c>
    </row>
    <row r="479" s="2" customFormat="1">
      <c r="A479" s="40"/>
      <c r="B479" s="41"/>
      <c r="C479" s="42"/>
      <c r="D479" s="219" t="s">
        <v>138</v>
      </c>
      <c r="E479" s="42"/>
      <c r="F479" s="220" t="s">
        <v>518</v>
      </c>
      <c r="G479" s="42"/>
      <c r="H479" s="42"/>
      <c r="I479" s="221"/>
      <c r="J479" s="42"/>
      <c r="K479" s="42"/>
      <c r="L479" s="46"/>
      <c r="M479" s="222"/>
      <c r="N479" s="223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138</v>
      </c>
      <c r="AU479" s="19" t="s">
        <v>85</v>
      </c>
    </row>
    <row r="480" s="13" customFormat="1">
      <c r="A480" s="13"/>
      <c r="B480" s="224"/>
      <c r="C480" s="225"/>
      <c r="D480" s="226" t="s">
        <v>140</v>
      </c>
      <c r="E480" s="227" t="s">
        <v>19</v>
      </c>
      <c r="F480" s="228" t="s">
        <v>507</v>
      </c>
      <c r="G480" s="225"/>
      <c r="H480" s="227" t="s">
        <v>19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140</v>
      </c>
      <c r="AU480" s="234" t="s">
        <v>85</v>
      </c>
      <c r="AV480" s="13" t="s">
        <v>83</v>
      </c>
      <c r="AW480" s="13" t="s">
        <v>35</v>
      </c>
      <c r="AX480" s="13" t="s">
        <v>75</v>
      </c>
      <c r="AY480" s="234" t="s">
        <v>129</v>
      </c>
    </row>
    <row r="481" s="14" customFormat="1">
      <c r="A481" s="14"/>
      <c r="B481" s="235"/>
      <c r="C481" s="236"/>
      <c r="D481" s="226" t="s">
        <v>140</v>
      </c>
      <c r="E481" s="237" t="s">
        <v>19</v>
      </c>
      <c r="F481" s="238" t="s">
        <v>508</v>
      </c>
      <c r="G481" s="236"/>
      <c r="H481" s="239">
        <v>72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5" t="s">
        <v>140</v>
      </c>
      <c r="AU481" s="245" t="s">
        <v>85</v>
      </c>
      <c r="AV481" s="14" t="s">
        <v>85</v>
      </c>
      <c r="AW481" s="14" t="s">
        <v>35</v>
      </c>
      <c r="AX481" s="14" t="s">
        <v>75</v>
      </c>
      <c r="AY481" s="245" t="s">
        <v>129</v>
      </c>
    </row>
    <row r="482" s="15" customFormat="1">
      <c r="A482" s="15"/>
      <c r="B482" s="246"/>
      <c r="C482" s="247"/>
      <c r="D482" s="226" t="s">
        <v>140</v>
      </c>
      <c r="E482" s="248" t="s">
        <v>19</v>
      </c>
      <c r="F482" s="249" t="s">
        <v>151</v>
      </c>
      <c r="G482" s="247"/>
      <c r="H482" s="250">
        <v>72</v>
      </c>
      <c r="I482" s="251"/>
      <c r="J482" s="247"/>
      <c r="K482" s="247"/>
      <c r="L482" s="252"/>
      <c r="M482" s="253"/>
      <c r="N482" s="254"/>
      <c r="O482" s="254"/>
      <c r="P482" s="254"/>
      <c r="Q482" s="254"/>
      <c r="R482" s="254"/>
      <c r="S482" s="254"/>
      <c r="T482" s="25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6" t="s">
        <v>140</v>
      </c>
      <c r="AU482" s="256" t="s">
        <v>85</v>
      </c>
      <c r="AV482" s="15" t="s">
        <v>136</v>
      </c>
      <c r="AW482" s="15" t="s">
        <v>35</v>
      </c>
      <c r="AX482" s="15" t="s">
        <v>83</v>
      </c>
      <c r="AY482" s="256" t="s">
        <v>129</v>
      </c>
    </row>
    <row r="483" s="12" customFormat="1" ht="22.8" customHeight="1">
      <c r="A483" s="12"/>
      <c r="B483" s="190"/>
      <c r="C483" s="191"/>
      <c r="D483" s="192" t="s">
        <v>74</v>
      </c>
      <c r="E483" s="204" t="s">
        <v>519</v>
      </c>
      <c r="F483" s="204" t="s">
        <v>520</v>
      </c>
      <c r="G483" s="191"/>
      <c r="H483" s="191"/>
      <c r="I483" s="194"/>
      <c r="J483" s="205">
        <f>BK483</f>
        <v>0</v>
      </c>
      <c r="K483" s="191"/>
      <c r="L483" s="196"/>
      <c r="M483" s="197"/>
      <c r="N483" s="198"/>
      <c r="O483" s="198"/>
      <c r="P483" s="199">
        <f>SUM(P484:P485)</f>
        <v>0</v>
      </c>
      <c r="Q483" s="198"/>
      <c r="R483" s="199">
        <f>SUM(R484:R485)</f>
        <v>0</v>
      </c>
      <c r="S483" s="198"/>
      <c r="T483" s="200">
        <f>SUM(T484:T485)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1" t="s">
        <v>83</v>
      </c>
      <c r="AT483" s="202" t="s">
        <v>74</v>
      </c>
      <c r="AU483" s="202" t="s">
        <v>83</v>
      </c>
      <c r="AY483" s="201" t="s">
        <v>129</v>
      </c>
      <c r="BK483" s="203">
        <f>SUM(BK484:BK485)</f>
        <v>0</v>
      </c>
    </row>
    <row r="484" s="2" customFormat="1" ht="33" customHeight="1">
      <c r="A484" s="40"/>
      <c r="B484" s="41"/>
      <c r="C484" s="206" t="s">
        <v>521</v>
      </c>
      <c r="D484" s="206" t="s">
        <v>131</v>
      </c>
      <c r="E484" s="207" t="s">
        <v>522</v>
      </c>
      <c r="F484" s="208" t="s">
        <v>523</v>
      </c>
      <c r="G484" s="209" t="s">
        <v>203</v>
      </c>
      <c r="H484" s="210">
        <v>105.554</v>
      </c>
      <c r="I484" s="211"/>
      <c r="J484" s="212">
        <f>ROUND(I484*H484,2)</f>
        <v>0</v>
      </c>
      <c r="K484" s="208" t="s">
        <v>135</v>
      </c>
      <c r="L484" s="46"/>
      <c r="M484" s="213" t="s">
        <v>19</v>
      </c>
      <c r="N484" s="214" t="s">
        <v>46</v>
      </c>
      <c r="O484" s="86"/>
      <c r="P484" s="215">
        <f>O484*H484</f>
        <v>0</v>
      </c>
      <c r="Q484" s="215">
        <v>0</v>
      </c>
      <c r="R484" s="215">
        <f>Q484*H484</f>
        <v>0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136</v>
      </c>
      <c r="AT484" s="217" t="s">
        <v>131</v>
      </c>
      <c r="AU484" s="217" t="s">
        <v>85</v>
      </c>
      <c r="AY484" s="19" t="s">
        <v>129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83</v>
      </c>
      <c r="BK484" s="218">
        <f>ROUND(I484*H484,2)</f>
        <v>0</v>
      </c>
      <c r="BL484" s="19" t="s">
        <v>136</v>
      </c>
      <c r="BM484" s="217" t="s">
        <v>524</v>
      </c>
    </row>
    <row r="485" s="2" customFormat="1">
      <c r="A485" s="40"/>
      <c r="B485" s="41"/>
      <c r="C485" s="42"/>
      <c r="D485" s="219" t="s">
        <v>138</v>
      </c>
      <c r="E485" s="42"/>
      <c r="F485" s="220" t="s">
        <v>525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138</v>
      </c>
      <c r="AU485" s="19" t="s">
        <v>85</v>
      </c>
    </row>
    <row r="486" s="12" customFormat="1" ht="25.92" customHeight="1">
      <c r="A486" s="12"/>
      <c r="B486" s="190"/>
      <c r="C486" s="191"/>
      <c r="D486" s="192" t="s">
        <v>74</v>
      </c>
      <c r="E486" s="193" t="s">
        <v>526</v>
      </c>
      <c r="F486" s="193" t="s">
        <v>527</v>
      </c>
      <c r="G486" s="191"/>
      <c r="H486" s="191"/>
      <c r="I486" s="194"/>
      <c r="J486" s="195">
        <f>BK486</f>
        <v>0</v>
      </c>
      <c r="K486" s="191"/>
      <c r="L486" s="196"/>
      <c r="M486" s="197"/>
      <c r="N486" s="198"/>
      <c r="O486" s="198"/>
      <c r="P486" s="199">
        <f>P487+P503+P567+P591+P605+P641+P655+P663</f>
        <v>0</v>
      </c>
      <c r="Q486" s="198"/>
      <c r="R486" s="199">
        <f>R487+R503+R567+R591+R605+R641+R655+R663</f>
        <v>6.5887585500000005</v>
      </c>
      <c r="S486" s="198"/>
      <c r="T486" s="200">
        <f>T487+T503+T567+T591+T605+T641+T655+T663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1" t="s">
        <v>85</v>
      </c>
      <c r="AT486" s="202" t="s">
        <v>74</v>
      </c>
      <c r="AU486" s="202" t="s">
        <v>75</v>
      </c>
      <c r="AY486" s="201" t="s">
        <v>129</v>
      </c>
      <c r="BK486" s="203">
        <f>BK487+BK503+BK567+BK591+BK605+BK641+BK655+BK663</f>
        <v>0</v>
      </c>
    </row>
    <row r="487" s="12" customFormat="1" ht="22.8" customHeight="1">
      <c r="A487" s="12"/>
      <c r="B487" s="190"/>
      <c r="C487" s="191"/>
      <c r="D487" s="192" t="s">
        <v>74</v>
      </c>
      <c r="E487" s="204" t="s">
        <v>528</v>
      </c>
      <c r="F487" s="204" t="s">
        <v>529</v>
      </c>
      <c r="G487" s="191"/>
      <c r="H487" s="191"/>
      <c r="I487" s="194"/>
      <c r="J487" s="205">
        <f>BK487</f>
        <v>0</v>
      </c>
      <c r="K487" s="191"/>
      <c r="L487" s="196"/>
      <c r="M487" s="197"/>
      <c r="N487" s="198"/>
      <c r="O487" s="198"/>
      <c r="P487" s="199">
        <f>SUM(P488:P502)</f>
        <v>0</v>
      </c>
      <c r="Q487" s="198"/>
      <c r="R487" s="199">
        <f>SUM(R488:R502)</f>
        <v>0.0152</v>
      </c>
      <c r="S487" s="198"/>
      <c r="T487" s="200">
        <f>SUM(T488:T502)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1" t="s">
        <v>85</v>
      </c>
      <c r="AT487" s="202" t="s">
        <v>74</v>
      </c>
      <c r="AU487" s="202" t="s">
        <v>83</v>
      </c>
      <c r="AY487" s="201" t="s">
        <v>129</v>
      </c>
      <c r="BK487" s="203">
        <f>SUM(BK488:BK502)</f>
        <v>0</v>
      </c>
    </row>
    <row r="488" s="2" customFormat="1" ht="21.75" customHeight="1">
      <c r="A488" s="40"/>
      <c r="B488" s="41"/>
      <c r="C488" s="206" t="s">
        <v>530</v>
      </c>
      <c r="D488" s="206" t="s">
        <v>131</v>
      </c>
      <c r="E488" s="207" t="s">
        <v>531</v>
      </c>
      <c r="F488" s="208" t="s">
        <v>532</v>
      </c>
      <c r="G488" s="209" t="s">
        <v>533</v>
      </c>
      <c r="H488" s="210">
        <v>1</v>
      </c>
      <c r="I488" s="211"/>
      <c r="J488" s="212">
        <f>ROUND(I488*H488,2)</f>
        <v>0</v>
      </c>
      <c r="K488" s="208" t="s">
        <v>19</v>
      </c>
      <c r="L488" s="46"/>
      <c r="M488" s="213" t="s">
        <v>19</v>
      </c>
      <c r="N488" s="214" t="s">
        <v>46</v>
      </c>
      <c r="O488" s="86"/>
      <c r="P488" s="215">
        <f>O488*H488</f>
        <v>0</v>
      </c>
      <c r="Q488" s="215">
        <v>0</v>
      </c>
      <c r="R488" s="215">
        <f>Q488*H488</f>
        <v>0</v>
      </c>
      <c r="S488" s="215">
        <v>0</v>
      </c>
      <c r="T488" s="216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7" t="s">
        <v>239</v>
      </c>
      <c r="AT488" s="217" t="s">
        <v>131</v>
      </c>
      <c r="AU488" s="217" t="s">
        <v>85</v>
      </c>
      <c r="AY488" s="19" t="s">
        <v>129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9" t="s">
        <v>83</v>
      </c>
      <c r="BK488" s="218">
        <f>ROUND(I488*H488,2)</f>
        <v>0</v>
      </c>
      <c r="BL488" s="19" t="s">
        <v>239</v>
      </c>
      <c r="BM488" s="217" t="s">
        <v>534</v>
      </c>
    </row>
    <row r="489" s="13" customFormat="1">
      <c r="A489" s="13"/>
      <c r="B489" s="224"/>
      <c r="C489" s="225"/>
      <c r="D489" s="226" t="s">
        <v>140</v>
      </c>
      <c r="E489" s="227" t="s">
        <v>19</v>
      </c>
      <c r="F489" s="228" t="s">
        <v>535</v>
      </c>
      <c r="G489" s="225"/>
      <c r="H489" s="227" t="s">
        <v>19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140</v>
      </c>
      <c r="AU489" s="234" t="s">
        <v>85</v>
      </c>
      <c r="AV489" s="13" t="s">
        <v>83</v>
      </c>
      <c r="AW489" s="13" t="s">
        <v>35</v>
      </c>
      <c r="AX489" s="13" t="s">
        <v>75</v>
      </c>
      <c r="AY489" s="234" t="s">
        <v>129</v>
      </c>
    </row>
    <row r="490" s="14" customFormat="1">
      <c r="A490" s="14"/>
      <c r="B490" s="235"/>
      <c r="C490" s="236"/>
      <c r="D490" s="226" t="s">
        <v>140</v>
      </c>
      <c r="E490" s="237" t="s">
        <v>19</v>
      </c>
      <c r="F490" s="238" t="s">
        <v>83</v>
      </c>
      <c r="G490" s="236"/>
      <c r="H490" s="239">
        <v>1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140</v>
      </c>
      <c r="AU490" s="245" t="s">
        <v>85</v>
      </c>
      <c r="AV490" s="14" t="s">
        <v>85</v>
      </c>
      <c r="AW490" s="14" t="s">
        <v>35</v>
      </c>
      <c r="AX490" s="14" t="s">
        <v>75</v>
      </c>
      <c r="AY490" s="245" t="s">
        <v>129</v>
      </c>
    </row>
    <row r="491" s="15" customFormat="1">
      <c r="A491" s="15"/>
      <c r="B491" s="246"/>
      <c r="C491" s="247"/>
      <c r="D491" s="226" t="s">
        <v>140</v>
      </c>
      <c r="E491" s="248" t="s">
        <v>19</v>
      </c>
      <c r="F491" s="249" t="s">
        <v>151</v>
      </c>
      <c r="G491" s="247"/>
      <c r="H491" s="250">
        <v>1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6" t="s">
        <v>140</v>
      </c>
      <c r="AU491" s="256" t="s">
        <v>85</v>
      </c>
      <c r="AV491" s="15" t="s">
        <v>136</v>
      </c>
      <c r="AW491" s="15" t="s">
        <v>35</v>
      </c>
      <c r="AX491" s="15" t="s">
        <v>83</v>
      </c>
      <c r="AY491" s="256" t="s">
        <v>129</v>
      </c>
    </row>
    <row r="492" s="2" customFormat="1" ht="21.75" customHeight="1">
      <c r="A492" s="40"/>
      <c r="B492" s="41"/>
      <c r="C492" s="206" t="s">
        <v>536</v>
      </c>
      <c r="D492" s="206" t="s">
        <v>131</v>
      </c>
      <c r="E492" s="207" t="s">
        <v>537</v>
      </c>
      <c r="F492" s="208" t="s">
        <v>538</v>
      </c>
      <c r="G492" s="209" t="s">
        <v>247</v>
      </c>
      <c r="H492" s="210">
        <v>8</v>
      </c>
      <c r="I492" s="211"/>
      <c r="J492" s="212">
        <f>ROUND(I492*H492,2)</f>
        <v>0</v>
      </c>
      <c r="K492" s="208" t="s">
        <v>135</v>
      </c>
      <c r="L492" s="46"/>
      <c r="M492" s="213" t="s">
        <v>19</v>
      </c>
      <c r="N492" s="214" t="s">
        <v>46</v>
      </c>
      <c r="O492" s="86"/>
      <c r="P492" s="215">
        <f>O492*H492</f>
        <v>0</v>
      </c>
      <c r="Q492" s="215">
        <v>0</v>
      </c>
      <c r="R492" s="215">
        <f>Q492*H492</f>
        <v>0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239</v>
      </c>
      <c r="AT492" s="217" t="s">
        <v>131</v>
      </c>
      <c r="AU492" s="217" t="s">
        <v>85</v>
      </c>
      <c r="AY492" s="19" t="s">
        <v>129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83</v>
      </c>
      <c r="BK492" s="218">
        <f>ROUND(I492*H492,2)</f>
        <v>0</v>
      </c>
      <c r="BL492" s="19" t="s">
        <v>239</v>
      </c>
      <c r="BM492" s="217" t="s">
        <v>539</v>
      </c>
    </row>
    <row r="493" s="2" customFormat="1">
      <c r="A493" s="40"/>
      <c r="B493" s="41"/>
      <c r="C493" s="42"/>
      <c r="D493" s="219" t="s">
        <v>138</v>
      </c>
      <c r="E493" s="42"/>
      <c r="F493" s="220" t="s">
        <v>540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138</v>
      </c>
      <c r="AU493" s="19" t="s">
        <v>85</v>
      </c>
    </row>
    <row r="494" s="13" customFormat="1">
      <c r="A494" s="13"/>
      <c r="B494" s="224"/>
      <c r="C494" s="225"/>
      <c r="D494" s="226" t="s">
        <v>140</v>
      </c>
      <c r="E494" s="227" t="s">
        <v>19</v>
      </c>
      <c r="F494" s="228" t="s">
        <v>541</v>
      </c>
      <c r="G494" s="225"/>
      <c r="H494" s="227" t="s">
        <v>19</v>
      </c>
      <c r="I494" s="229"/>
      <c r="J494" s="225"/>
      <c r="K494" s="225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140</v>
      </c>
      <c r="AU494" s="234" t="s">
        <v>85</v>
      </c>
      <c r="AV494" s="13" t="s">
        <v>83</v>
      </c>
      <c r="AW494" s="13" t="s">
        <v>35</v>
      </c>
      <c r="AX494" s="13" t="s">
        <v>75</v>
      </c>
      <c r="AY494" s="234" t="s">
        <v>129</v>
      </c>
    </row>
    <row r="495" s="14" customFormat="1">
      <c r="A495" s="14"/>
      <c r="B495" s="235"/>
      <c r="C495" s="236"/>
      <c r="D495" s="226" t="s">
        <v>140</v>
      </c>
      <c r="E495" s="237" t="s">
        <v>19</v>
      </c>
      <c r="F495" s="238" t="s">
        <v>144</v>
      </c>
      <c r="G495" s="236"/>
      <c r="H495" s="239">
        <v>8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140</v>
      </c>
      <c r="AU495" s="245" t="s">
        <v>85</v>
      </c>
      <c r="AV495" s="14" t="s">
        <v>85</v>
      </c>
      <c r="AW495" s="14" t="s">
        <v>35</v>
      </c>
      <c r="AX495" s="14" t="s">
        <v>75</v>
      </c>
      <c r="AY495" s="245" t="s">
        <v>129</v>
      </c>
    </row>
    <row r="496" s="15" customFormat="1">
      <c r="A496" s="15"/>
      <c r="B496" s="246"/>
      <c r="C496" s="247"/>
      <c r="D496" s="226" t="s">
        <v>140</v>
      </c>
      <c r="E496" s="248" t="s">
        <v>19</v>
      </c>
      <c r="F496" s="249" t="s">
        <v>151</v>
      </c>
      <c r="G496" s="247"/>
      <c r="H496" s="250">
        <v>8</v>
      </c>
      <c r="I496" s="251"/>
      <c r="J496" s="247"/>
      <c r="K496" s="247"/>
      <c r="L496" s="252"/>
      <c r="M496" s="253"/>
      <c r="N496" s="254"/>
      <c r="O496" s="254"/>
      <c r="P496" s="254"/>
      <c r="Q496" s="254"/>
      <c r="R496" s="254"/>
      <c r="S496" s="254"/>
      <c r="T496" s="25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56" t="s">
        <v>140</v>
      </c>
      <c r="AU496" s="256" t="s">
        <v>85</v>
      </c>
      <c r="AV496" s="15" t="s">
        <v>136</v>
      </c>
      <c r="AW496" s="15" t="s">
        <v>35</v>
      </c>
      <c r="AX496" s="15" t="s">
        <v>83</v>
      </c>
      <c r="AY496" s="256" t="s">
        <v>129</v>
      </c>
    </row>
    <row r="497" s="2" customFormat="1" ht="24.15" customHeight="1">
      <c r="A497" s="40"/>
      <c r="B497" s="41"/>
      <c r="C497" s="257" t="s">
        <v>542</v>
      </c>
      <c r="D497" s="257" t="s">
        <v>223</v>
      </c>
      <c r="E497" s="258" t="s">
        <v>543</v>
      </c>
      <c r="F497" s="259" t="s">
        <v>544</v>
      </c>
      <c r="G497" s="260" t="s">
        <v>247</v>
      </c>
      <c r="H497" s="261">
        <v>8</v>
      </c>
      <c r="I497" s="262"/>
      <c r="J497" s="263">
        <f>ROUND(I497*H497,2)</f>
        <v>0</v>
      </c>
      <c r="K497" s="259" t="s">
        <v>19</v>
      </c>
      <c r="L497" s="264"/>
      <c r="M497" s="265" t="s">
        <v>19</v>
      </c>
      <c r="N497" s="266" t="s">
        <v>46</v>
      </c>
      <c r="O497" s="86"/>
      <c r="P497" s="215">
        <f>O497*H497</f>
        <v>0</v>
      </c>
      <c r="Q497" s="215">
        <v>0.0019</v>
      </c>
      <c r="R497" s="215">
        <f>Q497*H497</f>
        <v>0.0152</v>
      </c>
      <c r="S497" s="215">
        <v>0</v>
      </c>
      <c r="T497" s="216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7" t="s">
        <v>332</v>
      </c>
      <c r="AT497" s="217" t="s">
        <v>223</v>
      </c>
      <c r="AU497" s="217" t="s">
        <v>85</v>
      </c>
      <c r="AY497" s="19" t="s">
        <v>129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9" t="s">
        <v>83</v>
      </c>
      <c r="BK497" s="218">
        <f>ROUND(I497*H497,2)</f>
        <v>0</v>
      </c>
      <c r="BL497" s="19" t="s">
        <v>239</v>
      </c>
      <c r="BM497" s="217" t="s">
        <v>545</v>
      </c>
    </row>
    <row r="498" s="13" customFormat="1">
      <c r="A498" s="13"/>
      <c r="B498" s="224"/>
      <c r="C498" s="225"/>
      <c r="D498" s="226" t="s">
        <v>140</v>
      </c>
      <c r="E498" s="227" t="s">
        <v>19</v>
      </c>
      <c r="F498" s="228" t="s">
        <v>541</v>
      </c>
      <c r="G498" s="225"/>
      <c r="H498" s="227" t="s">
        <v>19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140</v>
      </c>
      <c r="AU498" s="234" t="s">
        <v>85</v>
      </c>
      <c r="AV498" s="13" t="s">
        <v>83</v>
      </c>
      <c r="AW498" s="13" t="s">
        <v>35</v>
      </c>
      <c r="AX498" s="13" t="s">
        <v>75</v>
      </c>
      <c r="AY498" s="234" t="s">
        <v>129</v>
      </c>
    </row>
    <row r="499" s="14" customFormat="1">
      <c r="A499" s="14"/>
      <c r="B499" s="235"/>
      <c r="C499" s="236"/>
      <c r="D499" s="226" t="s">
        <v>140</v>
      </c>
      <c r="E499" s="237" t="s">
        <v>19</v>
      </c>
      <c r="F499" s="238" t="s">
        <v>144</v>
      </c>
      <c r="G499" s="236"/>
      <c r="H499" s="239">
        <v>8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140</v>
      </c>
      <c r="AU499" s="245" t="s">
        <v>85</v>
      </c>
      <c r="AV499" s="14" t="s">
        <v>85</v>
      </c>
      <c r="AW499" s="14" t="s">
        <v>35</v>
      </c>
      <c r="AX499" s="14" t="s">
        <v>75</v>
      </c>
      <c r="AY499" s="245" t="s">
        <v>129</v>
      </c>
    </row>
    <row r="500" s="15" customFormat="1">
      <c r="A500" s="15"/>
      <c r="B500" s="246"/>
      <c r="C500" s="247"/>
      <c r="D500" s="226" t="s">
        <v>140</v>
      </c>
      <c r="E500" s="248" t="s">
        <v>19</v>
      </c>
      <c r="F500" s="249" t="s">
        <v>151</v>
      </c>
      <c r="G500" s="247"/>
      <c r="H500" s="250">
        <v>8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56" t="s">
        <v>140</v>
      </c>
      <c r="AU500" s="256" t="s">
        <v>85</v>
      </c>
      <c r="AV500" s="15" t="s">
        <v>136</v>
      </c>
      <c r="AW500" s="15" t="s">
        <v>35</v>
      </c>
      <c r="AX500" s="15" t="s">
        <v>83</v>
      </c>
      <c r="AY500" s="256" t="s">
        <v>129</v>
      </c>
    </row>
    <row r="501" s="2" customFormat="1" ht="24.15" customHeight="1">
      <c r="A501" s="40"/>
      <c r="B501" s="41"/>
      <c r="C501" s="206" t="s">
        <v>546</v>
      </c>
      <c r="D501" s="206" t="s">
        <v>131</v>
      </c>
      <c r="E501" s="207" t="s">
        <v>547</v>
      </c>
      <c r="F501" s="208" t="s">
        <v>548</v>
      </c>
      <c r="G501" s="209" t="s">
        <v>549</v>
      </c>
      <c r="H501" s="267"/>
      <c r="I501" s="211"/>
      <c r="J501" s="212">
        <f>ROUND(I501*H501,2)</f>
        <v>0</v>
      </c>
      <c r="K501" s="208" t="s">
        <v>135</v>
      </c>
      <c r="L501" s="46"/>
      <c r="M501" s="213" t="s">
        <v>19</v>
      </c>
      <c r="N501" s="214" t="s">
        <v>46</v>
      </c>
      <c r="O501" s="86"/>
      <c r="P501" s="215">
        <f>O501*H501</f>
        <v>0</v>
      </c>
      <c r="Q501" s="215">
        <v>0</v>
      </c>
      <c r="R501" s="215">
        <f>Q501*H501</f>
        <v>0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239</v>
      </c>
      <c r="AT501" s="217" t="s">
        <v>131</v>
      </c>
      <c r="AU501" s="217" t="s">
        <v>85</v>
      </c>
      <c r="AY501" s="19" t="s">
        <v>129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83</v>
      </c>
      <c r="BK501" s="218">
        <f>ROUND(I501*H501,2)</f>
        <v>0</v>
      </c>
      <c r="BL501" s="19" t="s">
        <v>239</v>
      </c>
      <c r="BM501" s="217" t="s">
        <v>550</v>
      </c>
    </row>
    <row r="502" s="2" customFormat="1">
      <c r="A502" s="40"/>
      <c r="B502" s="41"/>
      <c r="C502" s="42"/>
      <c r="D502" s="219" t="s">
        <v>138</v>
      </c>
      <c r="E502" s="42"/>
      <c r="F502" s="220" t="s">
        <v>551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138</v>
      </c>
      <c r="AU502" s="19" t="s">
        <v>85</v>
      </c>
    </row>
    <row r="503" s="12" customFormat="1" ht="22.8" customHeight="1">
      <c r="A503" s="12"/>
      <c r="B503" s="190"/>
      <c r="C503" s="191"/>
      <c r="D503" s="192" t="s">
        <v>74</v>
      </c>
      <c r="E503" s="204" t="s">
        <v>552</v>
      </c>
      <c r="F503" s="204" t="s">
        <v>553</v>
      </c>
      <c r="G503" s="191"/>
      <c r="H503" s="191"/>
      <c r="I503" s="194"/>
      <c r="J503" s="205">
        <f>BK503</f>
        <v>0</v>
      </c>
      <c r="K503" s="191"/>
      <c r="L503" s="196"/>
      <c r="M503" s="197"/>
      <c r="N503" s="198"/>
      <c r="O503" s="198"/>
      <c r="P503" s="199">
        <f>SUM(P504:P566)</f>
        <v>0</v>
      </c>
      <c r="Q503" s="198"/>
      <c r="R503" s="199">
        <f>SUM(R504:R566)</f>
        <v>3.0558494</v>
      </c>
      <c r="S503" s="198"/>
      <c r="T503" s="200">
        <f>SUM(T504:T566)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1" t="s">
        <v>85</v>
      </c>
      <c r="AT503" s="202" t="s">
        <v>74</v>
      </c>
      <c r="AU503" s="202" t="s">
        <v>83</v>
      </c>
      <c r="AY503" s="201" t="s">
        <v>129</v>
      </c>
      <c r="BK503" s="203">
        <f>SUM(BK504:BK566)</f>
        <v>0</v>
      </c>
    </row>
    <row r="504" s="2" customFormat="1" ht="16.5" customHeight="1">
      <c r="A504" s="40"/>
      <c r="B504" s="41"/>
      <c r="C504" s="206" t="s">
        <v>554</v>
      </c>
      <c r="D504" s="206" t="s">
        <v>131</v>
      </c>
      <c r="E504" s="207" t="s">
        <v>555</v>
      </c>
      <c r="F504" s="208" t="s">
        <v>556</v>
      </c>
      <c r="G504" s="209" t="s">
        <v>247</v>
      </c>
      <c r="H504" s="210">
        <v>18</v>
      </c>
      <c r="I504" s="211"/>
      <c r="J504" s="212">
        <f>ROUND(I504*H504,2)</f>
        <v>0</v>
      </c>
      <c r="K504" s="208" t="s">
        <v>19</v>
      </c>
      <c r="L504" s="46"/>
      <c r="M504" s="213" t="s">
        <v>19</v>
      </c>
      <c r="N504" s="214" t="s">
        <v>46</v>
      </c>
      <c r="O504" s="86"/>
      <c r="P504" s="215">
        <f>O504*H504</f>
        <v>0</v>
      </c>
      <c r="Q504" s="215">
        <v>0.0026700000000000001</v>
      </c>
      <c r="R504" s="215">
        <f>Q504*H504</f>
        <v>0.048059999999999999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239</v>
      </c>
      <c r="AT504" s="217" t="s">
        <v>131</v>
      </c>
      <c r="AU504" s="217" t="s">
        <v>85</v>
      </c>
      <c r="AY504" s="19" t="s">
        <v>129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83</v>
      </c>
      <c r="BK504" s="218">
        <f>ROUND(I504*H504,2)</f>
        <v>0</v>
      </c>
      <c r="BL504" s="19" t="s">
        <v>239</v>
      </c>
      <c r="BM504" s="217" t="s">
        <v>557</v>
      </c>
    </row>
    <row r="505" s="13" customFormat="1">
      <c r="A505" s="13"/>
      <c r="B505" s="224"/>
      <c r="C505" s="225"/>
      <c r="D505" s="226" t="s">
        <v>140</v>
      </c>
      <c r="E505" s="227" t="s">
        <v>19</v>
      </c>
      <c r="F505" s="228" t="s">
        <v>507</v>
      </c>
      <c r="G505" s="225"/>
      <c r="H505" s="227" t="s">
        <v>19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140</v>
      </c>
      <c r="AU505" s="234" t="s">
        <v>85</v>
      </c>
      <c r="AV505" s="13" t="s">
        <v>83</v>
      </c>
      <c r="AW505" s="13" t="s">
        <v>35</v>
      </c>
      <c r="AX505" s="13" t="s">
        <v>75</v>
      </c>
      <c r="AY505" s="234" t="s">
        <v>129</v>
      </c>
    </row>
    <row r="506" s="14" customFormat="1">
      <c r="A506" s="14"/>
      <c r="B506" s="235"/>
      <c r="C506" s="236"/>
      <c r="D506" s="226" t="s">
        <v>140</v>
      </c>
      <c r="E506" s="237" t="s">
        <v>19</v>
      </c>
      <c r="F506" s="238" t="s">
        <v>250</v>
      </c>
      <c r="G506" s="236"/>
      <c r="H506" s="239">
        <v>18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140</v>
      </c>
      <c r="AU506" s="245" t="s">
        <v>85</v>
      </c>
      <c r="AV506" s="14" t="s">
        <v>85</v>
      </c>
      <c r="AW506" s="14" t="s">
        <v>35</v>
      </c>
      <c r="AX506" s="14" t="s">
        <v>75</v>
      </c>
      <c r="AY506" s="245" t="s">
        <v>129</v>
      </c>
    </row>
    <row r="507" s="15" customFormat="1">
      <c r="A507" s="15"/>
      <c r="B507" s="246"/>
      <c r="C507" s="247"/>
      <c r="D507" s="226" t="s">
        <v>140</v>
      </c>
      <c r="E507" s="248" t="s">
        <v>19</v>
      </c>
      <c r="F507" s="249" t="s">
        <v>151</v>
      </c>
      <c r="G507" s="247"/>
      <c r="H507" s="250">
        <v>18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6" t="s">
        <v>140</v>
      </c>
      <c r="AU507" s="256" t="s">
        <v>85</v>
      </c>
      <c r="AV507" s="15" t="s">
        <v>136</v>
      </c>
      <c r="AW507" s="15" t="s">
        <v>35</v>
      </c>
      <c r="AX507" s="15" t="s">
        <v>83</v>
      </c>
      <c r="AY507" s="256" t="s">
        <v>129</v>
      </c>
    </row>
    <row r="508" s="2" customFormat="1" ht="16.5" customHeight="1">
      <c r="A508" s="40"/>
      <c r="B508" s="41"/>
      <c r="C508" s="257" t="s">
        <v>558</v>
      </c>
      <c r="D508" s="257" t="s">
        <v>223</v>
      </c>
      <c r="E508" s="258" t="s">
        <v>559</v>
      </c>
      <c r="F508" s="259" t="s">
        <v>560</v>
      </c>
      <c r="G508" s="260" t="s">
        <v>203</v>
      </c>
      <c r="H508" s="261">
        <v>0.27000000000000002</v>
      </c>
      <c r="I508" s="262"/>
      <c r="J508" s="263">
        <f>ROUND(I508*H508,2)</f>
        <v>0</v>
      </c>
      <c r="K508" s="259" t="s">
        <v>135</v>
      </c>
      <c r="L508" s="264"/>
      <c r="M508" s="265" t="s">
        <v>19</v>
      </c>
      <c r="N508" s="266" t="s">
        <v>46</v>
      </c>
      <c r="O508" s="86"/>
      <c r="P508" s="215">
        <f>O508*H508</f>
        <v>0</v>
      </c>
      <c r="Q508" s="215">
        <v>1</v>
      </c>
      <c r="R508" s="215">
        <f>Q508*H508</f>
        <v>0.27000000000000002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332</v>
      </c>
      <c r="AT508" s="217" t="s">
        <v>223</v>
      </c>
      <c r="AU508" s="217" t="s">
        <v>85</v>
      </c>
      <c r="AY508" s="19" t="s">
        <v>129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83</v>
      </c>
      <c r="BK508" s="218">
        <f>ROUND(I508*H508,2)</f>
        <v>0</v>
      </c>
      <c r="BL508" s="19" t="s">
        <v>239</v>
      </c>
      <c r="BM508" s="217" t="s">
        <v>561</v>
      </c>
    </row>
    <row r="509" s="13" customFormat="1">
      <c r="A509" s="13"/>
      <c r="B509" s="224"/>
      <c r="C509" s="225"/>
      <c r="D509" s="226" t="s">
        <v>140</v>
      </c>
      <c r="E509" s="227" t="s">
        <v>19</v>
      </c>
      <c r="F509" s="228" t="s">
        <v>507</v>
      </c>
      <c r="G509" s="225"/>
      <c r="H509" s="227" t="s">
        <v>19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140</v>
      </c>
      <c r="AU509" s="234" t="s">
        <v>85</v>
      </c>
      <c r="AV509" s="13" t="s">
        <v>83</v>
      </c>
      <c r="AW509" s="13" t="s">
        <v>35</v>
      </c>
      <c r="AX509" s="13" t="s">
        <v>75</v>
      </c>
      <c r="AY509" s="234" t="s">
        <v>129</v>
      </c>
    </row>
    <row r="510" s="14" customFormat="1">
      <c r="A510" s="14"/>
      <c r="B510" s="235"/>
      <c r="C510" s="236"/>
      <c r="D510" s="226" t="s">
        <v>140</v>
      </c>
      <c r="E510" s="237" t="s">
        <v>19</v>
      </c>
      <c r="F510" s="238" t="s">
        <v>562</v>
      </c>
      <c r="G510" s="236"/>
      <c r="H510" s="239">
        <v>0.067000000000000004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5" t="s">
        <v>140</v>
      </c>
      <c r="AU510" s="245" t="s">
        <v>85</v>
      </c>
      <c r="AV510" s="14" t="s">
        <v>85</v>
      </c>
      <c r="AW510" s="14" t="s">
        <v>35</v>
      </c>
      <c r="AX510" s="14" t="s">
        <v>75</v>
      </c>
      <c r="AY510" s="245" t="s">
        <v>129</v>
      </c>
    </row>
    <row r="511" s="14" customFormat="1">
      <c r="A511" s="14"/>
      <c r="B511" s="235"/>
      <c r="C511" s="236"/>
      <c r="D511" s="226" t="s">
        <v>140</v>
      </c>
      <c r="E511" s="237" t="s">
        <v>19</v>
      </c>
      <c r="F511" s="238" t="s">
        <v>563</v>
      </c>
      <c r="G511" s="236"/>
      <c r="H511" s="239">
        <v>0.17799999999999999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140</v>
      </c>
      <c r="AU511" s="245" t="s">
        <v>85</v>
      </c>
      <c r="AV511" s="14" t="s">
        <v>85</v>
      </c>
      <c r="AW511" s="14" t="s">
        <v>35</v>
      </c>
      <c r="AX511" s="14" t="s">
        <v>75</v>
      </c>
      <c r="AY511" s="245" t="s">
        <v>129</v>
      </c>
    </row>
    <row r="512" s="15" customFormat="1">
      <c r="A512" s="15"/>
      <c r="B512" s="246"/>
      <c r="C512" s="247"/>
      <c r="D512" s="226" t="s">
        <v>140</v>
      </c>
      <c r="E512" s="248" t="s">
        <v>19</v>
      </c>
      <c r="F512" s="249" t="s">
        <v>151</v>
      </c>
      <c r="G512" s="247"/>
      <c r="H512" s="250">
        <v>0.245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56" t="s">
        <v>140</v>
      </c>
      <c r="AU512" s="256" t="s">
        <v>85</v>
      </c>
      <c r="AV512" s="15" t="s">
        <v>136</v>
      </c>
      <c r="AW512" s="15" t="s">
        <v>35</v>
      </c>
      <c r="AX512" s="15" t="s">
        <v>83</v>
      </c>
      <c r="AY512" s="256" t="s">
        <v>129</v>
      </c>
    </row>
    <row r="513" s="14" customFormat="1">
      <c r="A513" s="14"/>
      <c r="B513" s="235"/>
      <c r="C513" s="236"/>
      <c r="D513" s="226" t="s">
        <v>140</v>
      </c>
      <c r="E513" s="236"/>
      <c r="F513" s="238" t="s">
        <v>564</v>
      </c>
      <c r="G513" s="236"/>
      <c r="H513" s="239">
        <v>0.27000000000000002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140</v>
      </c>
      <c r="AU513" s="245" t="s">
        <v>85</v>
      </c>
      <c r="AV513" s="14" t="s">
        <v>85</v>
      </c>
      <c r="AW513" s="14" t="s">
        <v>4</v>
      </c>
      <c r="AX513" s="14" t="s">
        <v>83</v>
      </c>
      <c r="AY513" s="245" t="s">
        <v>129</v>
      </c>
    </row>
    <row r="514" s="2" customFormat="1" ht="16.5" customHeight="1">
      <c r="A514" s="40"/>
      <c r="B514" s="41"/>
      <c r="C514" s="257" t="s">
        <v>565</v>
      </c>
      <c r="D514" s="257" t="s">
        <v>223</v>
      </c>
      <c r="E514" s="258" t="s">
        <v>566</v>
      </c>
      <c r="F514" s="259" t="s">
        <v>567</v>
      </c>
      <c r="G514" s="260" t="s">
        <v>203</v>
      </c>
      <c r="H514" s="261">
        <v>0.16500000000000001</v>
      </c>
      <c r="I514" s="262"/>
      <c r="J514" s="263">
        <f>ROUND(I514*H514,2)</f>
        <v>0</v>
      </c>
      <c r="K514" s="259" t="s">
        <v>135</v>
      </c>
      <c r="L514" s="264"/>
      <c r="M514" s="265" t="s">
        <v>19</v>
      </c>
      <c r="N514" s="266" t="s">
        <v>46</v>
      </c>
      <c r="O514" s="86"/>
      <c r="P514" s="215">
        <f>O514*H514</f>
        <v>0</v>
      </c>
      <c r="Q514" s="215">
        <v>1</v>
      </c>
      <c r="R514" s="215">
        <f>Q514*H514</f>
        <v>0.16500000000000001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332</v>
      </c>
      <c r="AT514" s="217" t="s">
        <v>223</v>
      </c>
      <c r="AU514" s="217" t="s">
        <v>85</v>
      </c>
      <c r="AY514" s="19" t="s">
        <v>129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83</v>
      </c>
      <c r="BK514" s="218">
        <f>ROUND(I514*H514,2)</f>
        <v>0</v>
      </c>
      <c r="BL514" s="19" t="s">
        <v>239</v>
      </c>
      <c r="BM514" s="217" t="s">
        <v>568</v>
      </c>
    </row>
    <row r="515" s="13" customFormat="1">
      <c r="A515" s="13"/>
      <c r="B515" s="224"/>
      <c r="C515" s="225"/>
      <c r="D515" s="226" t="s">
        <v>140</v>
      </c>
      <c r="E515" s="227" t="s">
        <v>19</v>
      </c>
      <c r="F515" s="228" t="s">
        <v>507</v>
      </c>
      <c r="G515" s="225"/>
      <c r="H515" s="227" t="s">
        <v>19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4" t="s">
        <v>140</v>
      </c>
      <c r="AU515" s="234" t="s">
        <v>85</v>
      </c>
      <c r="AV515" s="13" t="s">
        <v>83</v>
      </c>
      <c r="AW515" s="13" t="s">
        <v>35</v>
      </c>
      <c r="AX515" s="13" t="s">
        <v>75</v>
      </c>
      <c r="AY515" s="234" t="s">
        <v>129</v>
      </c>
    </row>
    <row r="516" s="14" customFormat="1">
      <c r="A516" s="14"/>
      <c r="B516" s="235"/>
      <c r="C516" s="236"/>
      <c r="D516" s="226" t="s">
        <v>140</v>
      </c>
      <c r="E516" s="237" t="s">
        <v>19</v>
      </c>
      <c r="F516" s="238" t="s">
        <v>569</v>
      </c>
      <c r="G516" s="236"/>
      <c r="H516" s="239">
        <v>0.058000000000000003</v>
      </c>
      <c r="I516" s="240"/>
      <c r="J516" s="236"/>
      <c r="K516" s="236"/>
      <c r="L516" s="241"/>
      <c r="M516" s="242"/>
      <c r="N516" s="243"/>
      <c r="O516" s="243"/>
      <c r="P516" s="243"/>
      <c r="Q516" s="243"/>
      <c r="R516" s="243"/>
      <c r="S516" s="243"/>
      <c r="T516" s="24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5" t="s">
        <v>140</v>
      </c>
      <c r="AU516" s="245" t="s">
        <v>85</v>
      </c>
      <c r="AV516" s="14" t="s">
        <v>85</v>
      </c>
      <c r="AW516" s="14" t="s">
        <v>35</v>
      </c>
      <c r="AX516" s="14" t="s">
        <v>75</v>
      </c>
      <c r="AY516" s="245" t="s">
        <v>129</v>
      </c>
    </row>
    <row r="517" s="14" customFormat="1">
      <c r="A517" s="14"/>
      <c r="B517" s="235"/>
      <c r="C517" s="236"/>
      <c r="D517" s="226" t="s">
        <v>140</v>
      </c>
      <c r="E517" s="237" t="s">
        <v>19</v>
      </c>
      <c r="F517" s="238" t="s">
        <v>570</v>
      </c>
      <c r="G517" s="236"/>
      <c r="H517" s="239">
        <v>0.021000000000000001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5" t="s">
        <v>140</v>
      </c>
      <c r="AU517" s="245" t="s">
        <v>85</v>
      </c>
      <c r="AV517" s="14" t="s">
        <v>85</v>
      </c>
      <c r="AW517" s="14" t="s">
        <v>35</v>
      </c>
      <c r="AX517" s="14" t="s">
        <v>75</v>
      </c>
      <c r="AY517" s="245" t="s">
        <v>129</v>
      </c>
    </row>
    <row r="518" s="14" customFormat="1">
      <c r="A518" s="14"/>
      <c r="B518" s="235"/>
      <c r="C518" s="236"/>
      <c r="D518" s="226" t="s">
        <v>140</v>
      </c>
      <c r="E518" s="237" t="s">
        <v>19</v>
      </c>
      <c r="F518" s="238" t="s">
        <v>571</v>
      </c>
      <c r="G518" s="236"/>
      <c r="H518" s="239">
        <v>0.070999999999999994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5" t="s">
        <v>140</v>
      </c>
      <c r="AU518" s="245" t="s">
        <v>85</v>
      </c>
      <c r="AV518" s="14" t="s">
        <v>85</v>
      </c>
      <c r="AW518" s="14" t="s">
        <v>35</v>
      </c>
      <c r="AX518" s="14" t="s">
        <v>75</v>
      </c>
      <c r="AY518" s="245" t="s">
        <v>129</v>
      </c>
    </row>
    <row r="519" s="15" customFormat="1">
      <c r="A519" s="15"/>
      <c r="B519" s="246"/>
      <c r="C519" s="247"/>
      <c r="D519" s="226" t="s">
        <v>140</v>
      </c>
      <c r="E519" s="248" t="s">
        <v>19</v>
      </c>
      <c r="F519" s="249" t="s">
        <v>151</v>
      </c>
      <c r="G519" s="247"/>
      <c r="H519" s="250">
        <v>0.14999999999999999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6" t="s">
        <v>140</v>
      </c>
      <c r="AU519" s="256" t="s">
        <v>85</v>
      </c>
      <c r="AV519" s="15" t="s">
        <v>136</v>
      </c>
      <c r="AW519" s="15" t="s">
        <v>35</v>
      </c>
      <c r="AX519" s="15" t="s">
        <v>83</v>
      </c>
      <c r="AY519" s="256" t="s">
        <v>129</v>
      </c>
    </row>
    <row r="520" s="14" customFormat="1">
      <c r="A520" s="14"/>
      <c r="B520" s="235"/>
      <c r="C520" s="236"/>
      <c r="D520" s="226" t="s">
        <v>140</v>
      </c>
      <c r="E520" s="236"/>
      <c r="F520" s="238" t="s">
        <v>572</v>
      </c>
      <c r="G520" s="236"/>
      <c r="H520" s="239">
        <v>0.16500000000000001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5" t="s">
        <v>140</v>
      </c>
      <c r="AU520" s="245" t="s">
        <v>85</v>
      </c>
      <c r="AV520" s="14" t="s">
        <v>85</v>
      </c>
      <c r="AW520" s="14" t="s">
        <v>4</v>
      </c>
      <c r="AX520" s="14" t="s">
        <v>83</v>
      </c>
      <c r="AY520" s="245" t="s">
        <v>129</v>
      </c>
    </row>
    <row r="521" s="2" customFormat="1" ht="37.8" customHeight="1">
      <c r="A521" s="40"/>
      <c r="B521" s="41"/>
      <c r="C521" s="206" t="s">
        <v>573</v>
      </c>
      <c r="D521" s="206" t="s">
        <v>131</v>
      </c>
      <c r="E521" s="207" t="s">
        <v>574</v>
      </c>
      <c r="F521" s="208" t="s">
        <v>575</v>
      </c>
      <c r="G521" s="209" t="s">
        <v>282</v>
      </c>
      <c r="H521" s="210">
        <v>214.40000000000001</v>
      </c>
      <c r="I521" s="211"/>
      <c r="J521" s="212">
        <f>ROUND(I521*H521,2)</f>
        <v>0</v>
      </c>
      <c r="K521" s="208" t="s">
        <v>135</v>
      </c>
      <c r="L521" s="46"/>
      <c r="M521" s="213" t="s">
        <v>19</v>
      </c>
      <c r="N521" s="214" t="s">
        <v>46</v>
      </c>
      <c r="O521" s="86"/>
      <c r="P521" s="215">
        <f>O521*H521</f>
        <v>0</v>
      </c>
      <c r="Q521" s="215">
        <v>0</v>
      </c>
      <c r="R521" s="215">
        <f>Q521*H521</f>
        <v>0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239</v>
      </c>
      <c r="AT521" s="217" t="s">
        <v>131</v>
      </c>
      <c r="AU521" s="217" t="s">
        <v>85</v>
      </c>
      <c r="AY521" s="19" t="s">
        <v>129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83</v>
      </c>
      <c r="BK521" s="218">
        <f>ROUND(I521*H521,2)</f>
        <v>0</v>
      </c>
      <c r="BL521" s="19" t="s">
        <v>239</v>
      </c>
      <c r="BM521" s="217" t="s">
        <v>576</v>
      </c>
    </row>
    <row r="522" s="2" customFormat="1">
      <c r="A522" s="40"/>
      <c r="B522" s="41"/>
      <c r="C522" s="42"/>
      <c r="D522" s="219" t="s">
        <v>138</v>
      </c>
      <c r="E522" s="42"/>
      <c r="F522" s="220" t="s">
        <v>577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138</v>
      </c>
      <c r="AU522" s="19" t="s">
        <v>85</v>
      </c>
    </row>
    <row r="523" s="13" customFormat="1">
      <c r="A523" s="13"/>
      <c r="B523" s="224"/>
      <c r="C523" s="225"/>
      <c r="D523" s="226" t="s">
        <v>140</v>
      </c>
      <c r="E523" s="227" t="s">
        <v>19</v>
      </c>
      <c r="F523" s="228" t="s">
        <v>578</v>
      </c>
      <c r="G523" s="225"/>
      <c r="H523" s="227" t="s">
        <v>19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140</v>
      </c>
      <c r="AU523" s="234" t="s">
        <v>85</v>
      </c>
      <c r="AV523" s="13" t="s">
        <v>83</v>
      </c>
      <c r="AW523" s="13" t="s">
        <v>35</v>
      </c>
      <c r="AX523" s="13" t="s">
        <v>75</v>
      </c>
      <c r="AY523" s="234" t="s">
        <v>129</v>
      </c>
    </row>
    <row r="524" s="14" customFormat="1">
      <c r="A524" s="14"/>
      <c r="B524" s="235"/>
      <c r="C524" s="236"/>
      <c r="D524" s="226" t="s">
        <v>140</v>
      </c>
      <c r="E524" s="237" t="s">
        <v>19</v>
      </c>
      <c r="F524" s="238" t="s">
        <v>579</v>
      </c>
      <c r="G524" s="236"/>
      <c r="H524" s="239">
        <v>214.40000000000001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5" t="s">
        <v>140</v>
      </c>
      <c r="AU524" s="245" t="s">
        <v>85</v>
      </c>
      <c r="AV524" s="14" t="s">
        <v>85</v>
      </c>
      <c r="AW524" s="14" t="s">
        <v>35</v>
      </c>
      <c r="AX524" s="14" t="s">
        <v>75</v>
      </c>
      <c r="AY524" s="245" t="s">
        <v>129</v>
      </c>
    </row>
    <row r="525" s="15" customFormat="1">
      <c r="A525" s="15"/>
      <c r="B525" s="246"/>
      <c r="C525" s="247"/>
      <c r="D525" s="226" t="s">
        <v>140</v>
      </c>
      <c r="E525" s="248" t="s">
        <v>19</v>
      </c>
      <c r="F525" s="249" t="s">
        <v>151</v>
      </c>
      <c r="G525" s="247"/>
      <c r="H525" s="250">
        <v>214.40000000000001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6" t="s">
        <v>140</v>
      </c>
      <c r="AU525" s="256" t="s">
        <v>85</v>
      </c>
      <c r="AV525" s="15" t="s">
        <v>136</v>
      </c>
      <c r="AW525" s="15" t="s">
        <v>35</v>
      </c>
      <c r="AX525" s="15" t="s">
        <v>83</v>
      </c>
      <c r="AY525" s="256" t="s">
        <v>129</v>
      </c>
    </row>
    <row r="526" s="2" customFormat="1" ht="16.5" customHeight="1">
      <c r="A526" s="40"/>
      <c r="B526" s="41"/>
      <c r="C526" s="257" t="s">
        <v>580</v>
      </c>
      <c r="D526" s="257" t="s">
        <v>223</v>
      </c>
      <c r="E526" s="258" t="s">
        <v>581</v>
      </c>
      <c r="F526" s="259" t="s">
        <v>582</v>
      </c>
      <c r="G526" s="260" t="s">
        <v>155</v>
      </c>
      <c r="H526" s="261">
        <v>3.3959999999999999</v>
      </c>
      <c r="I526" s="262"/>
      <c r="J526" s="263">
        <f>ROUND(I526*H526,2)</f>
        <v>0</v>
      </c>
      <c r="K526" s="259" t="s">
        <v>135</v>
      </c>
      <c r="L526" s="264"/>
      <c r="M526" s="265" t="s">
        <v>19</v>
      </c>
      <c r="N526" s="266" t="s">
        <v>46</v>
      </c>
      <c r="O526" s="86"/>
      <c r="P526" s="215">
        <f>O526*H526</f>
        <v>0</v>
      </c>
      <c r="Q526" s="215">
        <v>0.44</v>
      </c>
      <c r="R526" s="215">
        <f>Q526*H526</f>
        <v>1.49424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332</v>
      </c>
      <c r="AT526" s="217" t="s">
        <v>223</v>
      </c>
      <c r="AU526" s="217" t="s">
        <v>85</v>
      </c>
      <c r="AY526" s="19" t="s">
        <v>129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83</v>
      </c>
      <c r="BK526" s="218">
        <f>ROUND(I526*H526,2)</f>
        <v>0</v>
      </c>
      <c r="BL526" s="19" t="s">
        <v>239</v>
      </c>
      <c r="BM526" s="217" t="s">
        <v>583</v>
      </c>
    </row>
    <row r="527" s="13" customFormat="1">
      <c r="A527" s="13"/>
      <c r="B527" s="224"/>
      <c r="C527" s="225"/>
      <c r="D527" s="226" t="s">
        <v>140</v>
      </c>
      <c r="E527" s="227" t="s">
        <v>19</v>
      </c>
      <c r="F527" s="228" t="s">
        <v>578</v>
      </c>
      <c r="G527" s="225"/>
      <c r="H527" s="227" t="s">
        <v>19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4" t="s">
        <v>140</v>
      </c>
      <c r="AU527" s="234" t="s">
        <v>85</v>
      </c>
      <c r="AV527" s="13" t="s">
        <v>83</v>
      </c>
      <c r="AW527" s="13" t="s">
        <v>35</v>
      </c>
      <c r="AX527" s="13" t="s">
        <v>75</v>
      </c>
      <c r="AY527" s="234" t="s">
        <v>129</v>
      </c>
    </row>
    <row r="528" s="14" customFormat="1">
      <c r="A528" s="14"/>
      <c r="B528" s="235"/>
      <c r="C528" s="236"/>
      <c r="D528" s="226" t="s">
        <v>140</v>
      </c>
      <c r="E528" s="237" t="s">
        <v>19</v>
      </c>
      <c r="F528" s="238" t="s">
        <v>584</v>
      </c>
      <c r="G528" s="236"/>
      <c r="H528" s="239">
        <v>3.0870000000000002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5" t="s">
        <v>140</v>
      </c>
      <c r="AU528" s="245" t="s">
        <v>85</v>
      </c>
      <c r="AV528" s="14" t="s">
        <v>85</v>
      </c>
      <c r="AW528" s="14" t="s">
        <v>35</v>
      </c>
      <c r="AX528" s="14" t="s">
        <v>75</v>
      </c>
      <c r="AY528" s="245" t="s">
        <v>129</v>
      </c>
    </row>
    <row r="529" s="15" customFormat="1">
      <c r="A529" s="15"/>
      <c r="B529" s="246"/>
      <c r="C529" s="247"/>
      <c r="D529" s="226" t="s">
        <v>140</v>
      </c>
      <c r="E529" s="248" t="s">
        <v>19</v>
      </c>
      <c r="F529" s="249" t="s">
        <v>151</v>
      </c>
      <c r="G529" s="247"/>
      <c r="H529" s="250">
        <v>3.0870000000000002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6" t="s">
        <v>140</v>
      </c>
      <c r="AU529" s="256" t="s">
        <v>85</v>
      </c>
      <c r="AV529" s="15" t="s">
        <v>136</v>
      </c>
      <c r="AW529" s="15" t="s">
        <v>35</v>
      </c>
      <c r="AX529" s="15" t="s">
        <v>83</v>
      </c>
      <c r="AY529" s="256" t="s">
        <v>129</v>
      </c>
    </row>
    <row r="530" s="14" customFormat="1">
      <c r="A530" s="14"/>
      <c r="B530" s="235"/>
      <c r="C530" s="236"/>
      <c r="D530" s="226" t="s">
        <v>140</v>
      </c>
      <c r="E530" s="236"/>
      <c r="F530" s="238" t="s">
        <v>585</v>
      </c>
      <c r="G530" s="236"/>
      <c r="H530" s="239">
        <v>3.3959999999999999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5" t="s">
        <v>140</v>
      </c>
      <c r="AU530" s="245" t="s">
        <v>85</v>
      </c>
      <c r="AV530" s="14" t="s">
        <v>85</v>
      </c>
      <c r="AW530" s="14" t="s">
        <v>4</v>
      </c>
      <c r="AX530" s="14" t="s">
        <v>83</v>
      </c>
      <c r="AY530" s="245" t="s">
        <v>129</v>
      </c>
    </row>
    <row r="531" s="2" customFormat="1" ht="21.75" customHeight="1">
      <c r="A531" s="40"/>
      <c r="B531" s="41"/>
      <c r="C531" s="206" t="s">
        <v>586</v>
      </c>
      <c r="D531" s="206" t="s">
        <v>131</v>
      </c>
      <c r="E531" s="207" t="s">
        <v>587</v>
      </c>
      <c r="F531" s="208" t="s">
        <v>588</v>
      </c>
      <c r="G531" s="209" t="s">
        <v>155</v>
      </c>
      <c r="H531" s="210">
        <v>3.3959999999999999</v>
      </c>
      <c r="I531" s="211"/>
      <c r="J531" s="212">
        <f>ROUND(I531*H531,2)</f>
        <v>0</v>
      </c>
      <c r="K531" s="208" t="s">
        <v>135</v>
      </c>
      <c r="L531" s="46"/>
      <c r="M531" s="213" t="s">
        <v>19</v>
      </c>
      <c r="N531" s="214" t="s">
        <v>46</v>
      </c>
      <c r="O531" s="86"/>
      <c r="P531" s="215">
        <f>O531*H531</f>
        <v>0</v>
      </c>
      <c r="Q531" s="215">
        <v>0.023300000000000001</v>
      </c>
      <c r="R531" s="215">
        <f>Q531*H531</f>
        <v>0.079126799999999997</v>
      </c>
      <c r="S531" s="215">
        <v>0</v>
      </c>
      <c r="T531" s="216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7" t="s">
        <v>239</v>
      </c>
      <c r="AT531" s="217" t="s">
        <v>131</v>
      </c>
      <c r="AU531" s="217" t="s">
        <v>85</v>
      </c>
      <c r="AY531" s="19" t="s">
        <v>129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9" t="s">
        <v>83</v>
      </c>
      <c r="BK531" s="218">
        <f>ROUND(I531*H531,2)</f>
        <v>0</v>
      </c>
      <c r="BL531" s="19" t="s">
        <v>239</v>
      </c>
      <c r="BM531" s="217" t="s">
        <v>589</v>
      </c>
    </row>
    <row r="532" s="2" customFormat="1">
      <c r="A532" s="40"/>
      <c r="B532" s="41"/>
      <c r="C532" s="42"/>
      <c r="D532" s="219" t="s">
        <v>138</v>
      </c>
      <c r="E532" s="42"/>
      <c r="F532" s="220" t="s">
        <v>590</v>
      </c>
      <c r="G532" s="42"/>
      <c r="H532" s="42"/>
      <c r="I532" s="221"/>
      <c r="J532" s="42"/>
      <c r="K532" s="42"/>
      <c r="L532" s="46"/>
      <c r="M532" s="222"/>
      <c r="N532" s="223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138</v>
      </c>
      <c r="AU532" s="19" t="s">
        <v>85</v>
      </c>
    </row>
    <row r="533" s="13" customFormat="1">
      <c r="A533" s="13"/>
      <c r="B533" s="224"/>
      <c r="C533" s="225"/>
      <c r="D533" s="226" t="s">
        <v>140</v>
      </c>
      <c r="E533" s="227" t="s">
        <v>19</v>
      </c>
      <c r="F533" s="228" t="s">
        <v>578</v>
      </c>
      <c r="G533" s="225"/>
      <c r="H533" s="227" t="s">
        <v>19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140</v>
      </c>
      <c r="AU533" s="234" t="s">
        <v>85</v>
      </c>
      <c r="AV533" s="13" t="s">
        <v>83</v>
      </c>
      <c r="AW533" s="13" t="s">
        <v>35</v>
      </c>
      <c r="AX533" s="13" t="s">
        <v>75</v>
      </c>
      <c r="AY533" s="234" t="s">
        <v>129</v>
      </c>
    </row>
    <row r="534" s="14" customFormat="1">
      <c r="A534" s="14"/>
      <c r="B534" s="235"/>
      <c r="C534" s="236"/>
      <c r="D534" s="226" t="s">
        <v>140</v>
      </c>
      <c r="E534" s="237" t="s">
        <v>19</v>
      </c>
      <c r="F534" s="238" t="s">
        <v>584</v>
      </c>
      <c r="G534" s="236"/>
      <c r="H534" s="239">
        <v>3.0870000000000002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5" t="s">
        <v>140</v>
      </c>
      <c r="AU534" s="245" t="s">
        <v>85</v>
      </c>
      <c r="AV534" s="14" t="s">
        <v>85</v>
      </c>
      <c r="AW534" s="14" t="s">
        <v>35</v>
      </c>
      <c r="AX534" s="14" t="s">
        <v>75</v>
      </c>
      <c r="AY534" s="245" t="s">
        <v>129</v>
      </c>
    </row>
    <row r="535" s="15" customFormat="1">
      <c r="A535" s="15"/>
      <c r="B535" s="246"/>
      <c r="C535" s="247"/>
      <c r="D535" s="226" t="s">
        <v>140</v>
      </c>
      <c r="E535" s="248" t="s">
        <v>19</v>
      </c>
      <c r="F535" s="249" t="s">
        <v>151</v>
      </c>
      <c r="G535" s="247"/>
      <c r="H535" s="250">
        <v>3.0870000000000002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56" t="s">
        <v>140</v>
      </c>
      <c r="AU535" s="256" t="s">
        <v>85</v>
      </c>
      <c r="AV535" s="15" t="s">
        <v>136</v>
      </c>
      <c r="AW535" s="15" t="s">
        <v>35</v>
      </c>
      <c r="AX535" s="15" t="s">
        <v>83</v>
      </c>
      <c r="AY535" s="256" t="s">
        <v>129</v>
      </c>
    </row>
    <row r="536" s="14" customFormat="1">
      <c r="A536" s="14"/>
      <c r="B536" s="235"/>
      <c r="C536" s="236"/>
      <c r="D536" s="226" t="s">
        <v>140</v>
      </c>
      <c r="E536" s="236"/>
      <c r="F536" s="238" t="s">
        <v>585</v>
      </c>
      <c r="G536" s="236"/>
      <c r="H536" s="239">
        <v>3.3959999999999999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5" t="s">
        <v>140</v>
      </c>
      <c r="AU536" s="245" t="s">
        <v>85</v>
      </c>
      <c r="AV536" s="14" t="s">
        <v>85</v>
      </c>
      <c r="AW536" s="14" t="s">
        <v>4</v>
      </c>
      <c r="AX536" s="14" t="s">
        <v>83</v>
      </c>
      <c r="AY536" s="245" t="s">
        <v>129</v>
      </c>
    </row>
    <row r="537" s="2" customFormat="1" ht="24.15" customHeight="1">
      <c r="A537" s="40"/>
      <c r="B537" s="41"/>
      <c r="C537" s="206" t="s">
        <v>591</v>
      </c>
      <c r="D537" s="206" t="s">
        <v>131</v>
      </c>
      <c r="E537" s="207" t="s">
        <v>592</v>
      </c>
      <c r="F537" s="208" t="s">
        <v>593</v>
      </c>
      <c r="G537" s="209" t="s">
        <v>282</v>
      </c>
      <c r="H537" s="210">
        <v>42.299999999999997</v>
      </c>
      <c r="I537" s="211"/>
      <c r="J537" s="212">
        <f>ROUND(I537*H537,2)</f>
        <v>0</v>
      </c>
      <c r="K537" s="208" t="s">
        <v>135</v>
      </c>
      <c r="L537" s="46"/>
      <c r="M537" s="213" t="s">
        <v>19</v>
      </c>
      <c r="N537" s="214" t="s">
        <v>46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239</v>
      </c>
      <c r="AT537" s="217" t="s">
        <v>131</v>
      </c>
      <c r="AU537" s="217" t="s">
        <v>85</v>
      </c>
      <c r="AY537" s="19" t="s">
        <v>129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83</v>
      </c>
      <c r="BK537" s="218">
        <f>ROUND(I537*H537,2)</f>
        <v>0</v>
      </c>
      <c r="BL537" s="19" t="s">
        <v>239</v>
      </c>
      <c r="BM537" s="217" t="s">
        <v>594</v>
      </c>
    </row>
    <row r="538" s="2" customFormat="1">
      <c r="A538" s="40"/>
      <c r="B538" s="41"/>
      <c r="C538" s="42"/>
      <c r="D538" s="219" t="s">
        <v>138</v>
      </c>
      <c r="E538" s="42"/>
      <c r="F538" s="220" t="s">
        <v>595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138</v>
      </c>
      <c r="AU538" s="19" t="s">
        <v>85</v>
      </c>
    </row>
    <row r="539" s="13" customFormat="1">
      <c r="A539" s="13"/>
      <c r="B539" s="224"/>
      <c r="C539" s="225"/>
      <c r="D539" s="226" t="s">
        <v>140</v>
      </c>
      <c r="E539" s="227" t="s">
        <v>19</v>
      </c>
      <c r="F539" s="228" t="s">
        <v>507</v>
      </c>
      <c r="G539" s="225"/>
      <c r="H539" s="227" t="s">
        <v>19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140</v>
      </c>
      <c r="AU539" s="234" t="s">
        <v>85</v>
      </c>
      <c r="AV539" s="13" t="s">
        <v>83</v>
      </c>
      <c r="AW539" s="13" t="s">
        <v>35</v>
      </c>
      <c r="AX539" s="13" t="s">
        <v>75</v>
      </c>
      <c r="AY539" s="234" t="s">
        <v>129</v>
      </c>
    </row>
    <row r="540" s="14" customFormat="1">
      <c r="A540" s="14"/>
      <c r="B540" s="235"/>
      <c r="C540" s="236"/>
      <c r="D540" s="226" t="s">
        <v>140</v>
      </c>
      <c r="E540" s="237" t="s">
        <v>19</v>
      </c>
      <c r="F540" s="238" t="s">
        <v>596</v>
      </c>
      <c r="G540" s="236"/>
      <c r="H540" s="239">
        <v>42.299999999999997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140</v>
      </c>
      <c r="AU540" s="245" t="s">
        <v>85</v>
      </c>
      <c r="AV540" s="14" t="s">
        <v>85</v>
      </c>
      <c r="AW540" s="14" t="s">
        <v>35</v>
      </c>
      <c r="AX540" s="14" t="s">
        <v>75</v>
      </c>
      <c r="AY540" s="245" t="s">
        <v>129</v>
      </c>
    </row>
    <row r="541" s="15" customFormat="1">
      <c r="A541" s="15"/>
      <c r="B541" s="246"/>
      <c r="C541" s="247"/>
      <c r="D541" s="226" t="s">
        <v>140</v>
      </c>
      <c r="E541" s="248" t="s">
        <v>19</v>
      </c>
      <c r="F541" s="249" t="s">
        <v>151</v>
      </c>
      <c r="G541" s="247"/>
      <c r="H541" s="250">
        <v>42.299999999999997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6" t="s">
        <v>140</v>
      </c>
      <c r="AU541" s="256" t="s">
        <v>85</v>
      </c>
      <c r="AV541" s="15" t="s">
        <v>136</v>
      </c>
      <c r="AW541" s="15" t="s">
        <v>35</v>
      </c>
      <c r="AX541" s="15" t="s">
        <v>83</v>
      </c>
      <c r="AY541" s="256" t="s">
        <v>129</v>
      </c>
    </row>
    <row r="542" s="2" customFormat="1" ht="16.5" customHeight="1">
      <c r="A542" s="40"/>
      <c r="B542" s="41"/>
      <c r="C542" s="257" t="s">
        <v>597</v>
      </c>
      <c r="D542" s="257" t="s">
        <v>223</v>
      </c>
      <c r="E542" s="258" t="s">
        <v>598</v>
      </c>
      <c r="F542" s="259" t="s">
        <v>599</v>
      </c>
      <c r="G542" s="260" t="s">
        <v>155</v>
      </c>
      <c r="H542" s="261">
        <v>0.91200000000000003</v>
      </c>
      <c r="I542" s="262"/>
      <c r="J542" s="263">
        <f>ROUND(I542*H542,2)</f>
        <v>0</v>
      </c>
      <c r="K542" s="259" t="s">
        <v>135</v>
      </c>
      <c r="L542" s="264"/>
      <c r="M542" s="265" t="s">
        <v>19</v>
      </c>
      <c r="N542" s="266" t="s">
        <v>46</v>
      </c>
      <c r="O542" s="86"/>
      <c r="P542" s="215">
        <f>O542*H542</f>
        <v>0</v>
      </c>
      <c r="Q542" s="215">
        <v>0.44</v>
      </c>
      <c r="R542" s="215">
        <f>Q542*H542</f>
        <v>0.40128000000000003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332</v>
      </c>
      <c r="AT542" s="217" t="s">
        <v>223</v>
      </c>
      <c r="AU542" s="217" t="s">
        <v>85</v>
      </c>
      <c r="AY542" s="19" t="s">
        <v>129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83</v>
      </c>
      <c r="BK542" s="218">
        <f>ROUND(I542*H542,2)</f>
        <v>0</v>
      </c>
      <c r="BL542" s="19" t="s">
        <v>239</v>
      </c>
      <c r="BM542" s="217" t="s">
        <v>600</v>
      </c>
    </row>
    <row r="543" s="13" customFormat="1">
      <c r="A543" s="13"/>
      <c r="B543" s="224"/>
      <c r="C543" s="225"/>
      <c r="D543" s="226" t="s">
        <v>140</v>
      </c>
      <c r="E543" s="227" t="s">
        <v>19</v>
      </c>
      <c r="F543" s="228" t="s">
        <v>507</v>
      </c>
      <c r="G543" s="225"/>
      <c r="H543" s="227" t="s">
        <v>19</v>
      </c>
      <c r="I543" s="229"/>
      <c r="J543" s="225"/>
      <c r="K543" s="225"/>
      <c r="L543" s="230"/>
      <c r="M543" s="231"/>
      <c r="N543" s="232"/>
      <c r="O543" s="232"/>
      <c r="P543" s="232"/>
      <c r="Q543" s="232"/>
      <c r="R543" s="232"/>
      <c r="S543" s="232"/>
      <c r="T543" s="23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4" t="s">
        <v>140</v>
      </c>
      <c r="AU543" s="234" t="s">
        <v>85</v>
      </c>
      <c r="AV543" s="13" t="s">
        <v>83</v>
      </c>
      <c r="AW543" s="13" t="s">
        <v>35</v>
      </c>
      <c r="AX543" s="13" t="s">
        <v>75</v>
      </c>
      <c r="AY543" s="234" t="s">
        <v>129</v>
      </c>
    </row>
    <row r="544" s="14" customFormat="1">
      <c r="A544" s="14"/>
      <c r="B544" s="235"/>
      <c r="C544" s="236"/>
      <c r="D544" s="226" t="s">
        <v>140</v>
      </c>
      <c r="E544" s="237" t="s">
        <v>19</v>
      </c>
      <c r="F544" s="238" t="s">
        <v>601</v>
      </c>
      <c r="G544" s="236"/>
      <c r="H544" s="239">
        <v>0.82899999999999996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5" t="s">
        <v>140</v>
      </c>
      <c r="AU544" s="245" t="s">
        <v>85</v>
      </c>
      <c r="AV544" s="14" t="s">
        <v>85</v>
      </c>
      <c r="AW544" s="14" t="s">
        <v>35</v>
      </c>
      <c r="AX544" s="14" t="s">
        <v>75</v>
      </c>
      <c r="AY544" s="245" t="s">
        <v>129</v>
      </c>
    </row>
    <row r="545" s="15" customFormat="1">
      <c r="A545" s="15"/>
      <c r="B545" s="246"/>
      <c r="C545" s="247"/>
      <c r="D545" s="226" t="s">
        <v>140</v>
      </c>
      <c r="E545" s="248" t="s">
        <v>19</v>
      </c>
      <c r="F545" s="249" t="s">
        <v>151</v>
      </c>
      <c r="G545" s="247"/>
      <c r="H545" s="250">
        <v>0.82899999999999996</v>
      </c>
      <c r="I545" s="251"/>
      <c r="J545" s="247"/>
      <c r="K545" s="247"/>
      <c r="L545" s="252"/>
      <c r="M545" s="253"/>
      <c r="N545" s="254"/>
      <c r="O545" s="254"/>
      <c r="P545" s="254"/>
      <c r="Q545" s="254"/>
      <c r="R545" s="254"/>
      <c r="S545" s="254"/>
      <c r="T545" s="25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56" t="s">
        <v>140</v>
      </c>
      <c r="AU545" s="256" t="s">
        <v>85</v>
      </c>
      <c r="AV545" s="15" t="s">
        <v>136</v>
      </c>
      <c r="AW545" s="15" t="s">
        <v>35</v>
      </c>
      <c r="AX545" s="15" t="s">
        <v>83</v>
      </c>
      <c r="AY545" s="256" t="s">
        <v>129</v>
      </c>
    </row>
    <row r="546" s="14" customFormat="1">
      <c r="A546" s="14"/>
      <c r="B546" s="235"/>
      <c r="C546" s="236"/>
      <c r="D546" s="226" t="s">
        <v>140</v>
      </c>
      <c r="E546" s="236"/>
      <c r="F546" s="238" t="s">
        <v>602</v>
      </c>
      <c r="G546" s="236"/>
      <c r="H546" s="239">
        <v>0.91200000000000003</v>
      </c>
      <c r="I546" s="240"/>
      <c r="J546" s="236"/>
      <c r="K546" s="236"/>
      <c r="L546" s="241"/>
      <c r="M546" s="242"/>
      <c r="N546" s="243"/>
      <c r="O546" s="243"/>
      <c r="P546" s="243"/>
      <c r="Q546" s="243"/>
      <c r="R546" s="243"/>
      <c r="S546" s="243"/>
      <c r="T546" s="24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5" t="s">
        <v>140</v>
      </c>
      <c r="AU546" s="245" t="s">
        <v>85</v>
      </c>
      <c r="AV546" s="14" t="s">
        <v>85</v>
      </c>
      <c r="AW546" s="14" t="s">
        <v>4</v>
      </c>
      <c r="AX546" s="14" t="s">
        <v>83</v>
      </c>
      <c r="AY546" s="245" t="s">
        <v>129</v>
      </c>
    </row>
    <row r="547" s="2" customFormat="1" ht="24.15" customHeight="1">
      <c r="A547" s="40"/>
      <c r="B547" s="41"/>
      <c r="C547" s="206" t="s">
        <v>603</v>
      </c>
      <c r="D547" s="206" t="s">
        <v>131</v>
      </c>
      <c r="E547" s="207" t="s">
        <v>604</v>
      </c>
      <c r="F547" s="208" t="s">
        <v>605</v>
      </c>
      <c r="G547" s="209" t="s">
        <v>282</v>
      </c>
      <c r="H547" s="210">
        <v>44.759999999999998</v>
      </c>
      <c r="I547" s="211"/>
      <c r="J547" s="212">
        <f>ROUND(I547*H547,2)</f>
        <v>0</v>
      </c>
      <c r="K547" s="208" t="s">
        <v>135</v>
      </c>
      <c r="L547" s="46"/>
      <c r="M547" s="213" t="s">
        <v>19</v>
      </c>
      <c r="N547" s="214" t="s">
        <v>46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239</v>
      </c>
      <c r="AT547" s="217" t="s">
        <v>131</v>
      </c>
      <c r="AU547" s="217" t="s">
        <v>85</v>
      </c>
      <c r="AY547" s="19" t="s">
        <v>129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83</v>
      </c>
      <c r="BK547" s="218">
        <f>ROUND(I547*H547,2)</f>
        <v>0</v>
      </c>
      <c r="BL547" s="19" t="s">
        <v>239</v>
      </c>
      <c r="BM547" s="217" t="s">
        <v>606</v>
      </c>
    </row>
    <row r="548" s="2" customFormat="1">
      <c r="A548" s="40"/>
      <c r="B548" s="41"/>
      <c r="C548" s="42"/>
      <c r="D548" s="219" t="s">
        <v>138</v>
      </c>
      <c r="E548" s="42"/>
      <c r="F548" s="220" t="s">
        <v>607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138</v>
      </c>
      <c r="AU548" s="19" t="s">
        <v>85</v>
      </c>
    </row>
    <row r="549" s="13" customFormat="1">
      <c r="A549" s="13"/>
      <c r="B549" s="224"/>
      <c r="C549" s="225"/>
      <c r="D549" s="226" t="s">
        <v>140</v>
      </c>
      <c r="E549" s="227" t="s">
        <v>19</v>
      </c>
      <c r="F549" s="228" t="s">
        <v>608</v>
      </c>
      <c r="G549" s="225"/>
      <c r="H549" s="227" t="s">
        <v>19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140</v>
      </c>
      <c r="AU549" s="234" t="s">
        <v>85</v>
      </c>
      <c r="AV549" s="13" t="s">
        <v>83</v>
      </c>
      <c r="AW549" s="13" t="s">
        <v>35</v>
      </c>
      <c r="AX549" s="13" t="s">
        <v>75</v>
      </c>
      <c r="AY549" s="234" t="s">
        <v>129</v>
      </c>
    </row>
    <row r="550" s="14" customFormat="1">
      <c r="A550" s="14"/>
      <c r="B550" s="235"/>
      <c r="C550" s="236"/>
      <c r="D550" s="226" t="s">
        <v>140</v>
      </c>
      <c r="E550" s="237" t="s">
        <v>19</v>
      </c>
      <c r="F550" s="238" t="s">
        <v>609</v>
      </c>
      <c r="G550" s="236"/>
      <c r="H550" s="239">
        <v>44.759999999999998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5" t="s">
        <v>140</v>
      </c>
      <c r="AU550" s="245" t="s">
        <v>85</v>
      </c>
      <c r="AV550" s="14" t="s">
        <v>85</v>
      </c>
      <c r="AW550" s="14" t="s">
        <v>35</v>
      </c>
      <c r="AX550" s="14" t="s">
        <v>75</v>
      </c>
      <c r="AY550" s="245" t="s">
        <v>129</v>
      </c>
    </row>
    <row r="551" s="15" customFormat="1">
      <c r="A551" s="15"/>
      <c r="B551" s="246"/>
      <c r="C551" s="247"/>
      <c r="D551" s="226" t="s">
        <v>140</v>
      </c>
      <c r="E551" s="248" t="s">
        <v>19</v>
      </c>
      <c r="F551" s="249" t="s">
        <v>151</v>
      </c>
      <c r="G551" s="247"/>
      <c r="H551" s="250">
        <v>44.759999999999998</v>
      </c>
      <c r="I551" s="251"/>
      <c r="J551" s="247"/>
      <c r="K551" s="247"/>
      <c r="L551" s="252"/>
      <c r="M551" s="253"/>
      <c r="N551" s="254"/>
      <c r="O551" s="254"/>
      <c r="P551" s="254"/>
      <c r="Q551" s="254"/>
      <c r="R551" s="254"/>
      <c r="S551" s="254"/>
      <c r="T551" s="25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56" t="s">
        <v>140</v>
      </c>
      <c r="AU551" s="256" t="s">
        <v>85</v>
      </c>
      <c r="AV551" s="15" t="s">
        <v>136</v>
      </c>
      <c r="AW551" s="15" t="s">
        <v>35</v>
      </c>
      <c r="AX551" s="15" t="s">
        <v>83</v>
      </c>
      <c r="AY551" s="256" t="s">
        <v>129</v>
      </c>
    </row>
    <row r="552" s="2" customFormat="1" ht="16.5" customHeight="1">
      <c r="A552" s="40"/>
      <c r="B552" s="41"/>
      <c r="C552" s="257" t="s">
        <v>610</v>
      </c>
      <c r="D552" s="257" t="s">
        <v>223</v>
      </c>
      <c r="E552" s="258" t="s">
        <v>598</v>
      </c>
      <c r="F552" s="259" t="s">
        <v>599</v>
      </c>
      <c r="G552" s="260" t="s">
        <v>155</v>
      </c>
      <c r="H552" s="261">
        <v>1.2410000000000001</v>
      </c>
      <c r="I552" s="262"/>
      <c r="J552" s="263">
        <f>ROUND(I552*H552,2)</f>
        <v>0</v>
      </c>
      <c r="K552" s="259" t="s">
        <v>135</v>
      </c>
      <c r="L552" s="264"/>
      <c r="M552" s="265" t="s">
        <v>19</v>
      </c>
      <c r="N552" s="266" t="s">
        <v>46</v>
      </c>
      <c r="O552" s="86"/>
      <c r="P552" s="215">
        <f>O552*H552</f>
        <v>0</v>
      </c>
      <c r="Q552" s="215">
        <v>0.44</v>
      </c>
      <c r="R552" s="215">
        <f>Q552*H552</f>
        <v>0.54604000000000008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332</v>
      </c>
      <c r="AT552" s="217" t="s">
        <v>223</v>
      </c>
      <c r="AU552" s="217" t="s">
        <v>85</v>
      </c>
      <c r="AY552" s="19" t="s">
        <v>129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83</v>
      </c>
      <c r="BK552" s="218">
        <f>ROUND(I552*H552,2)</f>
        <v>0</v>
      </c>
      <c r="BL552" s="19" t="s">
        <v>239</v>
      </c>
      <c r="BM552" s="217" t="s">
        <v>611</v>
      </c>
    </row>
    <row r="553" s="13" customFormat="1">
      <c r="A553" s="13"/>
      <c r="B553" s="224"/>
      <c r="C553" s="225"/>
      <c r="D553" s="226" t="s">
        <v>140</v>
      </c>
      <c r="E553" s="227" t="s">
        <v>19</v>
      </c>
      <c r="F553" s="228" t="s">
        <v>608</v>
      </c>
      <c r="G553" s="225"/>
      <c r="H553" s="227" t="s">
        <v>19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140</v>
      </c>
      <c r="AU553" s="234" t="s">
        <v>85</v>
      </c>
      <c r="AV553" s="13" t="s">
        <v>83</v>
      </c>
      <c r="AW553" s="13" t="s">
        <v>35</v>
      </c>
      <c r="AX553" s="13" t="s">
        <v>75</v>
      </c>
      <c r="AY553" s="234" t="s">
        <v>129</v>
      </c>
    </row>
    <row r="554" s="14" customFormat="1">
      <c r="A554" s="14"/>
      <c r="B554" s="235"/>
      <c r="C554" s="236"/>
      <c r="D554" s="226" t="s">
        <v>140</v>
      </c>
      <c r="E554" s="237" t="s">
        <v>19</v>
      </c>
      <c r="F554" s="238" t="s">
        <v>612</v>
      </c>
      <c r="G554" s="236"/>
      <c r="H554" s="239">
        <v>1.1279999999999999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140</v>
      </c>
      <c r="AU554" s="245" t="s">
        <v>85</v>
      </c>
      <c r="AV554" s="14" t="s">
        <v>85</v>
      </c>
      <c r="AW554" s="14" t="s">
        <v>35</v>
      </c>
      <c r="AX554" s="14" t="s">
        <v>75</v>
      </c>
      <c r="AY554" s="245" t="s">
        <v>129</v>
      </c>
    </row>
    <row r="555" s="15" customFormat="1">
      <c r="A555" s="15"/>
      <c r="B555" s="246"/>
      <c r="C555" s="247"/>
      <c r="D555" s="226" t="s">
        <v>140</v>
      </c>
      <c r="E555" s="248" t="s">
        <v>19</v>
      </c>
      <c r="F555" s="249" t="s">
        <v>151</v>
      </c>
      <c r="G555" s="247"/>
      <c r="H555" s="250">
        <v>1.1279999999999999</v>
      </c>
      <c r="I555" s="251"/>
      <c r="J555" s="247"/>
      <c r="K555" s="247"/>
      <c r="L555" s="252"/>
      <c r="M555" s="253"/>
      <c r="N555" s="254"/>
      <c r="O555" s="254"/>
      <c r="P555" s="254"/>
      <c r="Q555" s="254"/>
      <c r="R555" s="254"/>
      <c r="S555" s="254"/>
      <c r="T555" s="25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56" t="s">
        <v>140</v>
      </c>
      <c r="AU555" s="256" t="s">
        <v>85</v>
      </c>
      <c r="AV555" s="15" t="s">
        <v>136</v>
      </c>
      <c r="AW555" s="15" t="s">
        <v>35</v>
      </c>
      <c r="AX555" s="15" t="s">
        <v>83</v>
      </c>
      <c r="AY555" s="256" t="s">
        <v>129</v>
      </c>
    </row>
    <row r="556" s="14" customFormat="1">
      <c r="A556" s="14"/>
      <c r="B556" s="235"/>
      <c r="C556" s="236"/>
      <c r="D556" s="226" t="s">
        <v>140</v>
      </c>
      <c r="E556" s="236"/>
      <c r="F556" s="238" t="s">
        <v>613</v>
      </c>
      <c r="G556" s="236"/>
      <c r="H556" s="239">
        <v>1.2410000000000001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140</v>
      </c>
      <c r="AU556" s="245" t="s">
        <v>85</v>
      </c>
      <c r="AV556" s="14" t="s">
        <v>85</v>
      </c>
      <c r="AW556" s="14" t="s">
        <v>4</v>
      </c>
      <c r="AX556" s="14" t="s">
        <v>83</v>
      </c>
      <c r="AY556" s="245" t="s">
        <v>129</v>
      </c>
    </row>
    <row r="557" s="2" customFormat="1" ht="16.5" customHeight="1">
      <c r="A557" s="40"/>
      <c r="B557" s="41"/>
      <c r="C557" s="206" t="s">
        <v>614</v>
      </c>
      <c r="D557" s="206" t="s">
        <v>131</v>
      </c>
      <c r="E557" s="207" t="s">
        <v>615</v>
      </c>
      <c r="F557" s="208" t="s">
        <v>616</v>
      </c>
      <c r="G557" s="209" t="s">
        <v>155</v>
      </c>
      <c r="H557" s="210">
        <v>2.153</v>
      </c>
      <c r="I557" s="211"/>
      <c r="J557" s="212">
        <f>ROUND(I557*H557,2)</f>
        <v>0</v>
      </c>
      <c r="K557" s="208" t="s">
        <v>135</v>
      </c>
      <c r="L557" s="46"/>
      <c r="M557" s="213" t="s">
        <v>19</v>
      </c>
      <c r="N557" s="214" t="s">
        <v>46</v>
      </c>
      <c r="O557" s="86"/>
      <c r="P557" s="215">
        <f>O557*H557</f>
        <v>0</v>
      </c>
      <c r="Q557" s="215">
        <v>0.024199999999999999</v>
      </c>
      <c r="R557" s="215">
        <f>Q557*H557</f>
        <v>0.052102599999999999</v>
      </c>
      <c r="S557" s="215">
        <v>0</v>
      </c>
      <c r="T557" s="216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239</v>
      </c>
      <c r="AT557" s="217" t="s">
        <v>131</v>
      </c>
      <c r="AU557" s="217" t="s">
        <v>85</v>
      </c>
      <c r="AY557" s="19" t="s">
        <v>129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83</v>
      </c>
      <c r="BK557" s="218">
        <f>ROUND(I557*H557,2)</f>
        <v>0</v>
      </c>
      <c r="BL557" s="19" t="s">
        <v>239</v>
      </c>
      <c r="BM557" s="217" t="s">
        <v>617</v>
      </c>
    </row>
    <row r="558" s="2" customFormat="1">
      <c r="A558" s="40"/>
      <c r="B558" s="41"/>
      <c r="C558" s="42"/>
      <c r="D558" s="219" t="s">
        <v>138</v>
      </c>
      <c r="E558" s="42"/>
      <c r="F558" s="220" t="s">
        <v>618</v>
      </c>
      <c r="G558" s="42"/>
      <c r="H558" s="42"/>
      <c r="I558" s="221"/>
      <c r="J558" s="42"/>
      <c r="K558" s="42"/>
      <c r="L558" s="46"/>
      <c r="M558" s="222"/>
      <c r="N558" s="223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138</v>
      </c>
      <c r="AU558" s="19" t="s">
        <v>85</v>
      </c>
    </row>
    <row r="559" s="13" customFormat="1">
      <c r="A559" s="13"/>
      <c r="B559" s="224"/>
      <c r="C559" s="225"/>
      <c r="D559" s="226" t="s">
        <v>140</v>
      </c>
      <c r="E559" s="227" t="s">
        <v>19</v>
      </c>
      <c r="F559" s="228" t="s">
        <v>507</v>
      </c>
      <c r="G559" s="225"/>
      <c r="H559" s="227" t="s">
        <v>19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140</v>
      </c>
      <c r="AU559" s="234" t="s">
        <v>85</v>
      </c>
      <c r="AV559" s="13" t="s">
        <v>83</v>
      </c>
      <c r="AW559" s="13" t="s">
        <v>35</v>
      </c>
      <c r="AX559" s="13" t="s">
        <v>75</v>
      </c>
      <c r="AY559" s="234" t="s">
        <v>129</v>
      </c>
    </row>
    <row r="560" s="14" customFormat="1">
      <c r="A560" s="14"/>
      <c r="B560" s="235"/>
      <c r="C560" s="236"/>
      <c r="D560" s="226" t="s">
        <v>140</v>
      </c>
      <c r="E560" s="237" t="s">
        <v>19</v>
      </c>
      <c r="F560" s="238" t="s">
        <v>601</v>
      </c>
      <c r="G560" s="236"/>
      <c r="H560" s="239">
        <v>0.82899999999999996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5" t="s">
        <v>140</v>
      </c>
      <c r="AU560" s="245" t="s">
        <v>85</v>
      </c>
      <c r="AV560" s="14" t="s">
        <v>85</v>
      </c>
      <c r="AW560" s="14" t="s">
        <v>35</v>
      </c>
      <c r="AX560" s="14" t="s">
        <v>75</v>
      </c>
      <c r="AY560" s="245" t="s">
        <v>129</v>
      </c>
    </row>
    <row r="561" s="13" customFormat="1">
      <c r="A561" s="13"/>
      <c r="B561" s="224"/>
      <c r="C561" s="225"/>
      <c r="D561" s="226" t="s">
        <v>140</v>
      </c>
      <c r="E561" s="227" t="s">
        <v>19</v>
      </c>
      <c r="F561" s="228" t="s">
        <v>608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140</v>
      </c>
      <c r="AU561" s="234" t="s">
        <v>85</v>
      </c>
      <c r="AV561" s="13" t="s">
        <v>83</v>
      </c>
      <c r="AW561" s="13" t="s">
        <v>35</v>
      </c>
      <c r="AX561" s="13" t="s">
        <v>75</v>
      </c>
      <c r="AY561" s="234" t="s">
        <v>129</v>
      </c>
    </row>
    <row r="562" s="14" customFormat="1">
      <c r="A562" s="14"/>
      <c r="B562" s="235"/>
      <c r="C562" s="236"/>
      <c r="D562" s="226" t="s">
        <v>140</v>
      </c>
      <c r="E562" s="237" t="s">
        <v>19</v>
      </c>
      <c r="F562" s="238" t="s">
        <v>612</v>
      </c>
      <c r="G562" s="236"/>
      <c r="H562" s="239">
        <v>1.1279999999999999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5" t="s">
        <v>140</v>
      </c>
      <c r="AU562" s="245" t="s">
        <v>85</v>
      </c>
      <c r="AV562" s="14" t="s">
        <v>85</v>
      </c>
      <c r="AW562" s="14" t="s">
        <v>35</v>
      </c>
      <c r="AX562" s="14" t="s">
        <v>75</v>
      </c>
      <c r="AY562" s="245" t="s">
        <v>129</v>
      </c>
    </row>
    <row r="563" s="15" customFormat="1">
      <c r="A563" s="15"/>
      <c r="B563" s="246"/>
      <c r="C563" s="247"/>
      <c r="D563" s="226" t="s">
        <v>140</v>
      </c>
      <c r="E563" s="248" t="s">
        <v>19</v>
      </c>
      <c r="F563" s="249" t="s">
        <v>151</v>
      </c>
      <c r="G563" s="247"/>
      <c r="H563" s="250">
        <v>1.9570000000000001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6" t="s">
        <v>140</v>
      </c>
      <c r="AU563" s="256" t="s">
        <v>85</v>
      </c>
      <c r="AV563" s="15" t="s">
        <v>136</v>
      </c>
      <c r="AW563" s="15" t="s">
        <v>35</v>
      </c>
      <c r="AX563" s="15" t="s">
        <v>83</v>
      </c>
      <c r="AY563" s="256" t="s">
        <v>129</v>
      </c>
    </row>
    <row r="564" s="14" customFormat="1">
      <c r="A564" s="14"/>
      <c r="B564" s="235"/>
      <c r="C564" s="236"/>
      <c r="D564" s="226" t="s">
        <v>140</v>
      </c>
      <c r="E564" s="236"/>
      <c r="F564" s="238" t="s">
        <v>619</v>
      </c>
      <c r="G564" s="236"/>
      <c r="H564" s="239">
        <v>2.153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5" t="s">
        <v>140</v>
      </c>
      <c r="AU564" s="245" t="s">
        <v>85</v>
      </c>
      <c r="AV564" s="14" t="s">
        <v>85</v>
      </c>
      <c r="AW564" s="14" t="s">
        <v>4</v>
      </c>
      <c r="AX564" s="14" t="s">
        <v>83</v>
      </c>
      <c r="AY564" s="245" t="s">
        <v>129</v>
      </c>
    </row>
    <row r="565" s="2" customFormat="1" ht="24.15" customHeight="1">
      <c r="A565" s="40"/>
      <c r="B565" s="41"/>
      <c r="C565" s="206" t="s">
        <v>620</v>
      </c>
      <c r="D565" s="206" t="s">
        <v>131</v>
      </c>
      <c r="E565" s="207" t="s">
        <v>621</v>
      </c>
      <c r="F565" s="208" t="s">
        <v>622</v>
      </c>
      <c r="G565" s="209" t="s">
        <v>549</v>
      </c>
      <c r="H565" s="267"/>
      <c r="I565" s="211"/>
      <c r="J565" s="212">
        <f>ROUND(I565*H565,2)</f>
        <v>0</v>
      </c>
      <c r="K565" s="208" t="s">
        <v>135</v>
      </c>
      <c r="L565" s="46"/>
      <c r="M565" s="213" t="s">
        <v>19</v>
      </c>
      <c r="N565" s="214" t="s">
        <v>46</v>
      </c>
      <c r="O565" s="86"/>
      <c r="P565" s="215">
        <f>O565*H565</f>
        <v>0</v>
      </c>
      <c r="Q565" s="215">
        <v>0</v>
      </c>
      <c r="R565" s="215">
        <f>Q565*H565</f>
        <v>0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239</v>
      </c>
      <c r="AT565" s="217" t="s">
        <v>131</v>
      </c>
      <c r="AU565" s="217" t="s">
        <v>85</v>
      </c>
      <c r="AY565" s="19" t="s">
        <v>129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83</v>
      </c>
      <c r="BK565" s="218">
        <f>ROUND(I565*H565,2)</f>
        <v>0</v>
      </c>
      <c r="BL565" s="19" t="s">
        <v>239</v>
      </c>
      <c r="BM565" s="217" t="s">
        <v>623</v>
      </c>
    </row>
    <row r="566" s="2" customFormat="1">
      <c r="A566" s="40"/>
      <c r="B566" s="41"/>
      <c r="C566" s="42"/>
      <c r="D566" s="219" t="s">
        <v>138</v>
      </c>
      <c r="E566" s="42"/>
      <c r="F566" s="220" t="s">
        <v>624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138</v>
      </c>
      <c r="AU566" s="19" t="s">
        <v>85</v>
      </c>
    </row>
    <row r="567" s="12" customFormat="1" ht="22.8" customHeight="1">
      <c r="A567" s="12"/>
      <c r="B567" s="190"/>
      <c r="C567" s="191"/>
      <c r="D567" s="192" t="s">
        <v>74</v>
      </c>
      <c r="E567" s="204" t="s">
        <v>625</v>
      </c>
      <c r="F567" s="204" t="s">
        <v>626</v>
      </c>
      <c r="G567" s="191"/>
      <c r="H567" s="191"/>
      <c r="I567" s="194"/>
      <c r="J567" s="205">
        <f>BK567</f>
        <v>0</v>
      </c>
      <c r="K567" s="191"/>
      <c r="L567" s="196"/>
      <c r="M567" s="197"/>
      <c r="N567" s="198"/>
      <c r="O567" s="198"/>
      <c r="P567" s="199">
        <f>SUM(P568:P590)</f>
        <v>0</v>
      </c>
      <c r="Q567" s="198"/>
      <c r="R567" s="199">
        <f>SUM(R568:R590)</f>
        <v>0.047774099999999993</v>
      </c>
      <c r="S567" s="198"/>
      <c r="T567" s="200">
        <f>SUM(T568:T590)</f>
        <v>0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201" t="s">
        <v>85</v>
      </c>
      <c r="AT567" s="202" t="s">
        <v>74</v>
      </c>
      <c r="AU567" s="202" t="s">
        <v>83</v>
      </c>
      <c r="AY567" s="201" t="s">
        <v>129</v>
      </c>
      <c r="BK567" s="203">
        <f>SUM(BK568:BK590)</f>
        <v>0</v>
      </c>
    </row>
    <row r="568" s="2" customFormat="1" ht="16.5" customHeight="1">
      <c r="A568" s="40"/>
      <c r="B568" s="41"/>
      <c r="C568" s="206" t="s">
        <v>627</v>
      </c>
      <c r="D568" s="206" t="s">
        <v>131</v>
      </c>
      <c r="E568" s="207" t="s">
        <v>628</v>
      </c>
      <c r="F568" s="208" t="s">
        <v>629</v>
      </c>
      <c r="G568" s="209" t="s">
        <v>282</v>
      </c>
      <c r="H568" s="210">
        <v>29.504999999999999</v>
      </c>
      <c r="I568" s="211"/>
      <c r="J568" s="212">
        <f>ROUND(I568*H568,2)</f>
        <v>0</v>
      </c>
      <c r="K568" s="208" t="s">
        <v>19</v>
      </c>
      <c r="L568" s="46"/>
      <c r="M568" s="213" t="s">
        <v>19</v>
      </c>
      <c r="N568" s="214" t="s">
        <v>46</v>
      </c>
      <c r="O568" s="86"/>
      <c r="P568" s="215">
        <f>O568*H568</f>
        <v>0</v>
      </c>
      <c r="Q568" s="215">
        <v>0.00056999999999999998</v>
      </c>
      <c r="R568" s="215">
        <f>Q568*H568</f>
        <v>0.016817849999999999</v>
      </c>
      <c r="S568" s="215">
        <v>0</v>
      </c>
      <c r="T568" s="216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7" t="s">
        <v>239</v>
      </c>
      <c r="AT568" s="217" t="s">
        <v>131</v>
      </c>
      <c r="AU568" s="217" t="s">
        <v>85</v>
      </c>
      <c r="AY568" s="19" t="s">
        <v>129</v>
      </c>
      <c r="BE568" s="218">
        <f>IF(N568="základní",J568,0)</f>
        <v>0</v>
      </c>
      <c r="BF568" s="218">
        <f>IF(N568="snížená",J568,0)</f>
        <v>0</v>
      </c>
      <c r="BG568" s="218">
        <f>IF(N568="zákl. přenesená",J568,0)</f>
        <v>0</v>
      </c>
      <c r="BH568" s="218">
        <f>IF(N568="sníž. přenesená",J568,0)</f>
        <v>0</v>
      </c>
      <c r="BI568" s="218">
        <f>IF(N568="nulová",J568,0)</f>
        <v>0</v>
      </c>
      <c r="BJ568" s="19" t="s">
        <v>83</v>
      </c>
      <c r="BK568" s="218">
        <f>ROUND(I568*H568,2)</f>
        <v>0</v>
      </c>
      <c r="BL568" s="19" t="s">
        <v>239</v>
      </c>
      <c r="BM568" s="217" t="s">
        <v>630</v>
      </c>
    </row>
    <row r="569" s="13" customFormat="1">
      <c r="A569" s="13"/>
      <c r="B569" s="224"/>
      <c r="C569" s="225"/>
      <c r="D569" s="226" t="s">
        <v>140</v>
      </c>
      <c r="E569" s="227" t="s">
        <v>19</v>
      </c>
      <c r="F569" s="228" t="s">
        <v>631</v>
      </c>
      <c r="G569" s="225"/>
      <c r="H569" s="227" t="s">
        <v>19</v>
      </c>
      <c r="I569" s="229"/>
      <c r="J569" s="225"/>
      <c r="K569" s="225"/>
      <c r="L569" s="230"/>
      <c r="M569" s="231"/>
      <c r="N569" s="232"/>
      <c r="O569" s="232"/>
      <c r="P569" s="232"/>
      <c r="Q569" s="232"/>
      <c r="R569" s="232"/>
      <c r="S569" s="232"/>
      <c r="T569" s="23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4" t="s">
        <v>140</v>
      </c>
      <c r="AU569" s="234" t="s">
        <v>85</v>
      </c>
      <c r="AV569" s="13" t="s">
        <v>83</v>
      </c>
      <c r="AW569" s="13" t="s">
        <v>35</v>
      </c>
      <c r="AX569" s="13" t="s">
        <v>75</v>
      </c>
      <c r="AY569" s="234" t="s">
        <v>129</v>
      </c>
    </row>
    <row r="570" s="14" customFormat="1">
      <c r="A570" s="14"/>
      <c r="B570" s="235"/>
      <c r="C570" s="236"/>
      <c r="D570" s="226" t="s">
        <v>140</v>
      </c>
      <c r="E570" s="237" t="s">
        <v>19</v>
      </c>
      <c r="F570" s="238" t="s">
        <v>632</v>
      </c>
      <c r="G570" s="236"/>
      <c r="H570" s="239">
        <v>6.5999999999999996</v>
      </c>
      <c r="I570" s="240"/>
      <c r="J570" s="236"/>
      <c r="K570" s="236"/>
      <c r="L570" s="241"/>
      <c r="M570" s="242"/>
      <c r="N570" s="243"/>
      <c r="O570" s="243"/>
      <c r="P570" s="243"/>
      <c r="Q570" s="243"/>
      <c r="R570" s="243"/>
      <c r="S570" s="243"/>
      <c r="T570" s="24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5" t="s">
        <v>140</v>
      </c>
      <c r="AU570" s="245" t="s">
        <v>85</v>
      </c>
      <c r="AV570" s="14" t="s">
        <v>85</v>
      </c>
      <c r="AW570" s="14" t="s">
        <v>35</v>
      </c>
      <c r="AX570" s="14" t="s">
        <v>75</v>
      </c>
      <c r="AY570" s="245" t="s">
        <v>129</v>
      </c>
    </row>
    <row r="571" s="13" customFormat="1">
      <c r="A571" s="13"/>
      <c r="B571" s="224"/>
      <c r="C571" s="225"/>
      <c r="D571" s="226" t="s">
        <v>140</v>
      </c>
      <c r="E571" s="227" t="s">
        <v>19</v>
      </c>
      <c r="F571" s="228" t="s">
        <v>633</v>
      </c>
      <c r="G571" s="225"/>
      <c r="H571" s="227" t="s">
        <v>19</v>
      </c>
      <c r="I571" s="229"/>
      <c r="J571" s="225"/>
      <c r="K571" s="225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140</v>
      </c>
      <c r="AU571" s="234" t="s">
        <v>85</v>
      </c>
      <c r="AV571" s="13" t="s">
        <v>83</v>
      </c>
      <c r="AW571" s="13" t="s">
        <v>35</v>
      </c>
      <c r="AX571" s="13" t="s">
        <v>75</v>
      </c>
      <c r="AY571" s="234" t="s">
        <v>129</v>
      </c>
    </row>
    <row r="572" s="14" customFormat="1">
      <c r="A572" s="14"/>
      <c r="B572" s="235"/>
      <c r="C572" s="236"/>
      <c r="D572" s="226" t="s">
        <v>140</v>
      </c>
      <c r="E572" s="237" t="s">
        <v>19</v>
      </c>
      <c r="F572" s="238" t="s">
        <v>634</v>
      </c>
      <c r="G572" s="236"/>
      <c r="H572" s="239">
        <v>21.5</v>
      </c>
      <c r="I572" s="240"/>
      <c r="J572" s="236"/>
      <c r="K572" s="236"/>
      <c r="L572" s="241"/>
      <c r="M572" s="242"/>
      <c r="N572" s="243"/>
      <c r="O572" s="243"/>
      <c r="P572" s="243"/>
      <c r="Q572" s="243"/>
      <c r="R572" s="243"/>
      <c r="S572" s="243"/>
      <c r="T572" s="24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5" t="s">
        <v>140</v>
      </c>
      <c r="AU572" s="245" t="s">
        <v>85</v>
      </c>
      <c r="AV572" s="14" t="s">
        <v>85</v>
      </c>
      <c r="AW572" s="14" t="s">
        <v>35</v>
      </c>
      <c r="AX572" s="14" t="s">
        <v>75</v>
      </c>
      <c r="AY572" s="245" t="s">
        <v>129</v>
      </c>
    </row>
    <row r="573" s="15" customFormat="1">
      <c r="A573" s="15"/>
      <c r="B573" s="246"/>
      <c r="C573" s="247"/>
      <c r="D573" s="226" t="s">
        <v>140</v>
      </c>
      <c r="E573" s="248" t="s">
        <v>19</v>
      </c>
      <c r="F573" s="249" t="s">
        <v>151</v>
      </c>
      <c r="G573" s="247"/>
      <c r="H573" s="250">
        <v>28.100000000000001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56" t="s">
        <v>140</v>
      </c>
      <c r="AU573" s="256" t="s">
        <v>85</v>
      </c>
      <c r="AV573" s="15" t="s">
        <v>136</v>
      </c>
      <c r="AW573" s="15" t="s">
        <v>35</v>
      </c>
      <c r="AX573" s="15" t="s">
        <v>83</v>
      </c>
      <c r="AY573" s="256" t="s">
        <v>129</v>
      </c>
    </row>
    <row r="574" s="14" customFormat="1">
      <c r="A574" s="14"/>
      <c r="B574" s="235"/>
      <c r="C574" s="236"/>
      <c r="D574" s="226" t="s">
        <v>140</v>
      </c>
      <c r="E574" s="236"/>
      <c r="F574" s="238" t="s">
        <v>635</v>
      </c>
      <c r="G574" s="236"/>
      <c r="H574" s="239">
        <v>29.504999999999999</v>
      </c>
      <c r="I574" s="240"/>
      <c r="J574" s="236"/>
      <c r="K574" s="236"/>
      <c r="L574" s="241"/>
      <c r="M574" s="242"/>
      <c r="N574" s="243"/>
      <c r="O574" s="243"/>
      <c r="P574" s="243"/>
      <c r="Q574" s="243"/>
      <c r="R574" s="243"/>
      <c r="S574" s="243"/>
      <c r="T574" s="24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5" t="s">
        <v>140</v>
      </c>
      <c r="AU574" s="245" t="s">
        <v>85</v>
      </c>
      <c r="AV574" s="14" t="s">
        <v>85</v>
      </c>
      <c r="AW574" s="14" t="s">
        <v>4</v>
      </c>
      <c r="AX574" s="14" t="s">
        <v>83</v>
      </c>
      <c r="AY574" s="245" t="s">
        <v>129</v>
      </c>
    </row>
    <row r="575" s="2" customFormat="1" ht="21.75" customHeight="1">
      <c r="A575" s="40"/>
      <c r="B575" s="41"/>
      <c r="C575" s="206" t="s">
        <v>636</v>
      </c>
      <c r="D575" s="206" t="s">
        <v>131</v>
      </c>
      <c r="E575" s="207" t="s">
        <v>637</v>
      </c>
      <c r="F575" s="208" t="s">
        <v>638</v>
      </c>
      <c r="G575" s="209" t="s">
        <v>282</v>
      </c>
      <c r="H575" s="210">
        <v>22.574999999999999</v>
      </c>
      <c r="I575" s="211"/>
      <c r="J575" s="212">
        <f>ROUND(I575*H575,2)</f>
        <v>0</v>
      </c>
      <c r="K575" s="208" t="s">
        <v>19</v>
      </c>
      <c r="L575" s="46"/>
      <c r="M575" s="213" t="s">
        <v>19</v>
      </c>
      <c r="N575" s="214" t="s">
        <v>46</v>
      </c>
      <c r="O575" s="86"/>
      <c r="P575" s="215">
        <f>O575*H575</f>
        <v>0</v>
      </c>
      <c r="Q575" s="215">
        <v>0.00044999999999999999</v>
      </c>
      <c r="R575" s="215">
        <f>Q575*H575</f>
        <v>0.010158749999999999</v>
      </c>
      <c r="S575" s="215">
        <v>0</v>
      </c>
      <c r="T575" s="216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239</v>
      </c>
      <c r="AT575" s="217" t="s">
        <v>131</v>
      </c>
      <c r="AU575" s="217" t="s">
        <v>85</v>
      </c>
      <c r="AY575" s="19" t="s">
        <v>129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83</v>
      </c>
      <c r="BK575" s="218">
        <f>ROUND(I575*H575,2)</f>
        <v>0</v>
      </c>
      <c r="BL575" s="19" t="s">
        <v>239</v>
      </c>
      <c r="BM575" s="217" t="s">
        <v>639</v>
      </c>
    </row>
    <row r="576" s="13" customFormat="1">
      <c r="A576" s="13"/>
      <c r="B576" s="224"/>
      <c r="C576" s="225"/>
      <c r="D576" s="226" t="s">
        <v>140</v>
      </c>
      <c r="E576" s="227" t="s">
        <v>19</v>
      </c>
      <c r="F576" s="228" t="s">
        <v>640</v>
      </c>
      <c r="G576" s="225"/>
      <c r="H576" s="227" t="s">
        <v>19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140</v>
      </c>
      <c r="AU576" s="234" t="s">
        <v>85</v>
      </c>
      <c r="AV576" s="13" t="s">
        <v>83</v>
      </c>
      <c r="AW576" s="13" t="s">
        <v>35</v>
      </c>
      <c r="AX576" s="13" t="s">
        <v>75</v>
      </c>
      <c r="AY576" s="234" t="s">
        <v>129</v>
      </c>
    </row>
    <row r="577" s="14" customFormat="1">
      <c r="A577" s="14"/>
      <c r="B577" s="235"/>
      <c r="C577" s="236"/>
      <c r="D577" s="226" t="s">
        <v>140</v>
      </c>
      <c r="E577" s="237" t="s">
        <v>19</v>
      </c>
      <c r="F577" s="238" t="s">
        <v>634</v>
      </c>
      <c r="G577" s="236"/>
      <c r="H577" s="239">
        <v>21.5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140</v>
      </c>
      <c r="AU577" s="245" t="s">
        <v>85</v>
      </c>
      <c r="AV577" s="14" t="s">
        <v>85</v>
      </c>
      <c r="AW577" s="14" t="s">
        <v>35</v>
      </c>
      <c r="AX577" s="14" t="s">
        <v>75</v>
      </c>
      <c r="AY577" s="245" t="s">
        <v>129</v>
      </c>
    </row>
    <row r="578" s="15" customFormat="1">
      <c r="A578" s="15"/>
      <c r="B578" s="246"/>
      <c r="C578" s="247"/>
      <c r="D578" s="226" t="s">
        <v>140</v>
      </c>
      <c r="E578" s="248" t="s">
        <v>19</v>
      </c>
      <c r="F578" s="249" t="s">
        <v>151</v>
      </c>
      <c r="G578" s="247"/>
      <c r="H578" s="250">
        <v>21.5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56" t="s">
        <v>140</v>
      </c>
      <c r="AU578" s="256" t="s">
        <v>85</v>
      </c>
      <c r="AV578" s="15" t="s">
        <v>136</v>
      </c>
      <c r="AW578" s="15" t="s">
        <v>35</v>
      </c>
      <c r="AX578" s="15" t="s">
        <v>83</v>
      </c>
      <c r="AY578" s="256" t="s">
        <v>129</v>
      </c>
    </row>
    <row r="579" s="14" customFormat="1">
      <c r="A579" s="14"/>
      <c r="B579" s="235"/>
      <c r="C579" s="236"/>
      <c r="D579" s="226" t="s">
        <v>140</v>
      </c>
      <c r="E579" s="236"/>
      <c r="F579" s="238" t="s">
        <v>641</v>
      </c>
      <c r="G579" s="236"/>
      <c r="H579" s="239">
        <v>22.574999999999999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5" t="s">
        <v>140</v>
      </c>
      <c r="AU579" s="245" t="s">
        <v>85</v>
      </c>
      <c r="AV579" s="14" t="s">
        <v>85</v>
      </c>
      <c r="AW579" s="14" t="s">
        <v>4</v>
      </c>
      <c r="AX579" s="14" t="s">
        <v>83</v>
      </c>
      <c r="AY579" s="245" t="s">
        <v>129</v>
      </c>
    </row>
    <row r="580" s="2" customFormat="1" ht="16.5" customHeight="1">
      <c r="A580" s="40"/>
      <c r="B580" s="41"/>
      <c r="C580" s="206" t="s">
        <v>642</v>
      </c>
      <c r="D580" s="206" t="s">
        <v>131</v>
      </c>
      <c r="E580" s="207" t="s">
        <v>643</v>
      </c>
      <c r="F580" s="208" t="s">
        <v>644</v>
      </c>
      <c r="G580" s="209" t="s">
        <v>282</v>
      </c>
      <c r="H580" s="210">
        <v>22.574999999999999</v>
      </c>
      <c r="I580" s="211"/>
      <c r="J580" s="212">
        <f>ROUND(I580*H580,2)</f>
        <v>0</v>
      </c>
      <c r="K580" s="208" t="s">
        <v>19</v>
      </c>
      <c r="L580" s="46"/>
      <c r="M580" s="213" t="s">
        <v>19</v>
      </c>
      <c r="N580" s="214" t="s">
        <v>46</v>
      </c>
      <c r="O580" s="86"/>
      <c r="P580" s="215">
        <f>O580*H580</f>
        <v>0</v>
      </c>
      <c r="Q580" s="215">
        <v>0.00089999999999999998</v>
      </c>
      <c r="R580" s="215">
        <f>Q580*H580</f>
        <v>0.020317499999999999</v>
      </c>
      <c r="S580" s="215">
        <v>0</v>
      </c>
      <c r="T580" s="216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7" t="s">
        <v>239</v>
      </c>
      <c r="AT580" s="217" t="s">
        <v>131</v>
      </c>
      <c r="AU580" s="217" t="s">
        <v>85</v>
      </c>
      <c r="AY580" s="19" t="s">
        <v>129</v>
      </c>
      <c r="BE580" s="218">
        <f>IF(N580="základní",J580,0)</f>
        <v>0</v>
      </c>
      <c r="BF580" s="218">
        <f>IF(N580="snížená",J580,0)</f>
        <v>0</v>
      </c>
      <c r="BG580" s="218">
        <f>IF(N580="zákl. přenesená",J580,0)</f>
        <v>0</v>
      </c>
      <c r="BH580" s="218">
        <f>IF(N580="sníž. přenesená",J580,0)</f>
        <v>0</v>
      </c>
      <c r="BI580" s="218">
        <f>IF(N580="nulová",J580,0)</f>
        <v>0</v>
      </c>
      <c r="BJ580" s="19" t="s">
        <v>83</v>
      </c>
      <c r="BK580" s="218">
        <f>ROUND(I580*H580,2)</f>
        <v>0</v>
      </c>
      <c r="BL580" s="19" t="s">
        <v>239</v>
      </c>
      <c r="BM580" s="217" t="s">
        <v>645</v>
      </c>
    </row>
    <row r="581" s="13" customFormat="1">
      <c r="A581" s="13"/>
      <c r="B581" s="224"/>
      <c r="C581" s="225"/>
      <c r="D581" s="226" t="s">
        <v>140</v>
      </c>
      <c r="E581" s="227" t="s">
        <v>19</v>
      </c>
      <c r="F581" s="228" t="s">
        <v>646</v>
      </c>
      <c r="G581" s="225"/>
      <c r="H581" s="227" t="s">
        <v>19</v>
      </c>
      <c r="I581" s="229"/>
      <c r="J581" s="225"/>
      <c r="K581" s="225"/>
      <c r="L581" s="230"/>
      <c r="M581" s="231"/>
      <c r="N581" s="232"/>
      <c r="O581" s="232"/>
      <c r="P581" s="232"/>
      <c r="Q581" s="232"/>
      <c r="R581" s="232"/>
      <c r="S581" s="232"/>
      <c r="T581" s="23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4" t="s">
        <v>140</v>
      </c>
      <c r="AU581" s="234" t="s">
        <v>85</v>
      </c>
      <c r="AV581" s="13" t="s">
        <v>83</v>
      </c>
      <c r="AW581" s="13" t="s">
        <v>35</v>
      </c>
      <c r="AX581" s="13" t="s">
        <v>75</v>
      </c>
      <c r="AY581" s="234" t="s">
        <v>129</v>
      </c>
    </row>
    <row r="582" s="14" customFormat="1">
      <c r="A582" s="14"/>
      <c r="B582" s="235"/>
      <c r="C582" s="236"/>
      <c r="D582" s="226" t="s">
        <v>140</v>
      </c>
      <c r="E582" s="237" t="s">
        <v>19</v>
      </c>
      <c r="F582" s="238" t="s">
        <v>634</v>
      </c>
      <c r="G582" s="236"/>
      <c r="H582" s="239">
        <v>21.5</v>
      </c>
      <c r="I582" s="240"/>
      <c r="J582" s="236"/>
      <c r="K582" s="236"/>
      <c r="L582" s="241"/>
      <c r="M582" s="242"/>
      <c r="N582" s="243"/>
      <c r="O582" s="243"/>
      <c r="P582" s="243"/>
      <c r="Q582" s="243"/>
      <c r="R582" s="243"/>
      <c r="S582" s="243"/>
      <c r="T582" s="24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5" t="s">
        <v>140</v>
      </c>
      <c r="AU582" s="245" t="s">
        <v>85</v>
      </c>
      <c r="AV582" s="14" t="s">
        <v>85</v>
      </c>
      <c r="AW582" s="14" t="s">
        <v>35</v>
      </c>
      <c r="AX582" s="14" t="s">
        <v>75</v>
      </c>
      <c r="AY582" s="245" t="s">
        <v>129</v>
      </c>
    </row>
    <row r="583" s="15" customFormat="1">
      <c r="A583" s="15"/>
      <c r="B583" s="246"/>
      <c r="C583" s="247"/>
      <c r="D583" s="226" t="s">
        <v>140</v>
      </c>
      <c r="E583" s="248" t="s">
        <v>19</v>
      </c>
      <c r="F583" s="249" t="s">
        <v>151</v>
      </c>
      <c r="G583" s="247"/>
      <c r="H583" s="250">
        <v>21.5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56" t="s">
        <v>140</v>
      </c>
      <c r="AU583" s="256" t="s">
        <v>85</v>
      </c>
      <c r="AV583" s="15" t="s">
        <v>136</v>
      </c>
      <c r="AW583" s="15" t="s">
        <v>35</v>
      </c>
      <c r="AX583" s="15" t="s">
        <v>83</v>
      </c>
      <c r="AY583" s="256" t="s">
        <v>129</v>
      </c>
    </row>
    <row r="584" s="14" customFormat="1">
      <c r="A584" s="14"/>
      <c r="B584" s="235"/>
      <c r="C584" s="236"/>
      <c r="D584" s="226" t="s">
        <v>140</v>
      </c>
      <c r="E584" s="236"/>
      <c r="F584" s="238" t="s">
        <v>641</v>
      </c>
      <c r="G584" s="236"/>
      <c r="H584" s="239">
        <v>22.574999999999999</v>
      </c>
      <c r="I584" s="240"/>
      <c r="J584" s="236"/>
      <c r="K584" s="236"/>
      <c r="L584" s="241"/>
      <c r="M584" s="242"/>
      <c r="N584" s="243"/>
      <c r="O584" s="243"/>
      <c r="P584" s="243"/>
      <c r="Q584" s="243"/>
      <c r="R584" s="243"/>
      <c r="S584" s="243"/>
      <c r="T584" s="24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5" t="s">
        <v>140</v>
      </c>
      <c r="AU584" s="245" t="s">
        <v>85</v>
      </c>
      <c r="AV584" s="14" t="s">
        <v>85</v>
      </c>
      <c r="AW584" s="14" t="s">
        <v>4</v>
      </c>
      <c r="AX584" s="14" t="s">
        <v>83</v>
      </c>
      <c r="AY584" s="245" t="s">
        <v>129</v>
      </c>
    </row>
    <row r="585" s="2" customFormat="1" ht="16.5" customHeight="1">
      <c r="A585" s="40"/>
      <c r="B585" s="41"/>
      <c r="C585" s="206" t="s">
        <v>647</v>
      </c>
      <c r="D585" s="206" t="s">
        <v>131</v>
      </c>
      <c r="E585" s="207" t="s">
        <v>648</v>
      </c>
      <c r="F585" s="208" t="s">
        <v>649</v>
      </c>
      <c r="G585" s="209" t="s">
        <v>247</v>
      </c>
      <c r="H585" s="210">
        <v>3</v>
      </c>
      <c r="I585" s="211"/>
      <c r="J585" s="212">
        <f>ROUND(I585*H585,2)</f>
        <v>0</v>
      </c>
      <c r="K585" s="208" t="s">
        <v>19</v>
      </c>
      <c r="L585" s="46"/>
      <c r="M585" s="213" t="s">
        <v>19</v>
      </c>
      <c r="N585" s="214" t="s">
        <v>46</v>
      </c>
      <c r="O585" s="86"/>
      <c r="P585" s="215">
        <f>O585*H585</f>
        <v>0</v>
      </c>
      <c r="Q585" s="215">
        <v>0.00016000000000000001</v>
      </c>
      <c r="R585" s="215">
        <f>Q585*H585</f>
        <v>0.00048000000000000007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239</v>
      </c>
      <c r="AT585" s="217" t="s">
        <v>131</v>
      </c>
      <c r="AU585" s="217" t="s">
        <v>85</v>
      </c>
      <c r="AY585" s="19" t="s">
        <v>129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83</v>
      </c>
      <c r="BK585" s="218">
        <f>ROUND(I585*H585,2)</f>
        <v>0</v>
      </c>
      <c r="BL585" s="19" t="s">
        <v>239</v>
      </c>
      <c r="BM585" s="217" t="s">
        <v>650</v>
      </c>
    </row>
    <row r="586" s="13" customFormat="1">
      <c r="A586" s="13"/>
      <c r="B586" s="224"/>
      <c r="C586" s="225"/>
      <c r="D586" s="226" t="s">
        <v>140</v>
      </c>
      <c r="E586" s="227" t="s">
        <v>19</v>
      </c>
      <c r="F586" s="228" t="s">
        <v>651</v>
      </c>
      <c r="G586" s="225"/>
      <c r="H586" s="227" t="s">
        <v>19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140</v>
      </c>
      <c r="AU586" s="234" t="s">
        <v>85</v>
      </c>
      <c r="AV586" s="13" t="s">
        <v>83</v>
      </c>
      <c r="AW586" s="13" t="s">
        <v>35</v>
      </c>
      <c r="AX586" s="13" t="s">
        <v>75</v>
      </c>
      <c r="AY586" s="234" t="s">
        <v>129</v>
      </c>
    </row>
    <row r="587" s="14" customFormat="1">
      <c r="A587" s="14"/>
      <c r="B587" s="235"/>
      <c r="C587" s="236"/>
      <c r="D587" s="226" t="s">
        <v>140</v>
      </c>
      <c r="E587" s="237" t="s">
        <v>19</v>
      </c>
      <c r="F587" s="238" t="s">
        <v>162</v>
      </c>
      <c r="G587" s="236"/>
      <c r="H587" s="239">
        <v>3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5" t="s">
        <v>140</v>
      </c>
      <c r="AU587" s="245" t="s">
        <v>85</v>
      </c>
      <c r="AV587" s="14" t="s">
        <v>85</v>
      </c>
      <c r="AW587" s="14" t="s">
        <v>35</v>
      </c>
      <c r="AX587" s="14" t="s">
        <v>75</v>
      </c>
      <c r="AY587" s="245" t="s">
        <v>129</v>
      </c>
    </row>
    <row r="588" s="15" customFormat="1">
      <c r="A588" s="15"/>
      <c r="B588" s="246"/>
      <c r="C588" s="247"/>
      <c r="D588" s="226" t="s">
        <v>140</v>
      </c>
      <c r="E588" s="248" t="s">
        <v>19</v>
      </c>
      <c r="F588" s="249" t="s">
        <v>151</v>
      </c>
      <c r="G588" s="247"/>
      <c r="H588" s="250">
        <v>3</v>
      </c>
      <c r="I588" s="251"/>
      <c r="J588" s="247"/>
      <c r="K588" s="247"/>
      <c r="L588" s="252"/>
      <c r="M588" s="253"/>
      <c r="N588" s="254"/>
      <c r="O588" s="254"/>
      <c r="P588" s="254"/>
      <c r="Q588" s="254"/>
      <c r="R588" s="254"/>
      <c r="S588" s="254"/>
      <c r="T588" s="25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56" t="s">
        <v>140</v>
      </c>
      <c r="AU588" s="256" t="s">
        <v>85</v>
      </c>
      <c r="AV588" s="15" t="s">
        <v>136</v>
      </c>
      <c r="AW588" s="15" t="s">
        <v>35</v>
      </c>
      <c r="AX588" s="15" t="s">
        <v>83</v>
      </c>
      <c r="AY588" s="256" t="s">
        <v>129</v>
      </c>
    </row>
    <row r="589" s="2" customFormat="1" ht="24.15" customHeight="1">
      <c r="A589" s="40"/>
      <c r="B589" s="41"/>
      <c r="C589" s="206" t="s">
        <v>652</v>
      </c>
      <c r="D589" s="206" t="s">
        <v>131</v>
      </c>
      <c r="E589" s="207" t="s">
        <v>653</v>
      </c>
      <c r="F589" s="208" t="s">
        <v>654</v>
      </c>
      <c r="G589" s="209" t="s">
        <v>549</v>
      </c>
      <c r="H589" s="267"/>
      <c r="I589" s="211"/>
      <c r="J589" s="212">
        <f>ROUND(I589*H589,2)</f>
        <v>0</v>
      </c>
      <c r="K589" s="208" t="s">
        <v>135</v>
      </c>
      <c r="L589" s="46"/>
      <c r="M589" s="213" t="s">
        <v>19</v>
      </c>
      <c r="N589" s="214" t="s">
        <v>46</v>
      </c>
      <c r="O589" s="86"/>
      <c r="P589" s="215">
        <f>O589*H589</f>
        <v>0</v>
      </c>
      <c r="Q589" s="215">
        <v>0</v>
      </c>
      <c r="R589" s="215">
        <f>Q589*H589</f>
        <v>0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239</v>
      </c>
      <c r="AT589" s="217" t="s">
        <v>131</v>
      </c>
      <c r="AU589" s="217" t="s">
        <v>85</v>
      </c>
      <c r="AY589" s="19" t="s">
        <v>129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83</v>
      </c>
      <c r="BK589" s="218">
        <f>ROUND(I589*H589,2)</f>
        <v>0</v>
      </c>
      <c r="BL589" s="19" t="s">
        <v>239</v>
      </c>
      <c r="BM589" s="217" t="s">
        <v>655</v>
      </c>
    </row>
    <row r="590" s="2" customFormat="1">
      <c r="A590" s="40"/>
      <c r="B590" s="41"/>
      <c r="C590" s="42"/>
      <c r="D590" s="219" t="s">
        <v>138</v>
      </c>
      <c r="E590" s="42"/>
      <c r="F590" s="220" t="s">
        <v>656</v>
      </c>
      <c r="G590" s="42"/>
      <c r="H590" s="42"/>
      <c r="I590" s="221"/>
      <c r="J590" s="42"/>
      <c r="K590" s="42"/>
      <c r="L590" s="46"/>
      <c r="M590" s="222"/>
      <c r="N590" s="223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138</v>
      </c>
      <c r="AU590" s="19" t="s">
        <v>85</v>
      </c>
    </row>
    <row r="591" s="12" customFormat="1" ht="22.8" customHeight="1">
      <c r="A591" s="12"/>
      <c r="B591" s="190"/>
      <c r="C591" s="191"/>
      <c r="D591" s="192" t="s">
        <v>74</v>
      </c>
      <c r="E591" s="204" t="s">
        <v>657</v>
      </c>
      <c r="F591" s="204" t="s">
        <v>658</v>
      </c>
      <c r="G591" s="191"/>
      <c r="H591" s="191"/>
      <c r="I591" s="194"/>
      <c r="J591" s="205">
        <f>BK591</f>
        <v>0</v>
      </c>
      <c r="K591" s="191"/>
      <c r="L591" s="196"/>
      <c r="M591" s="197"/>
      <c r="N591" s="198"/>
      <c r="O591" s="198"/>
      <c r="P591" s="199">
        <f>SUM(P592:P604)</f>
        <v>0</v>
      </c>
      <c r="Q591" s="198"/>
      <c r="R591" s="199">
        <f>SUM(R592:R604)</f>
        <v>0.67103999999999997</v>
      </c>
      <c r="S591" s="198"/>
      <c r="T591" s="200">
        <f>SUM(T592:T604)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01" t="s">
        <v>85</v>
      </c>
      <c r="AT591" s="202" t="s">
        <v>74</v>
      </c>
      <c r="AU591" s="202" t="s">
        <v>83</v>
      </c>
      <c r="AY591" s="201" t="s">
        <v>129</v>
      </c>
      <c r="BK591" s="203">
        <f>SUM(BK592:BK604)</f>
        <v>0</v>
      </c>
    </row>
    <row r="592" s="2" customFormat="1" ht="16.5" customHeight="1">
      <c r="A592" s="40"/>
      <c r="B592" s="41"/>
      <c r="C592" s="206" t="s">
        <v>659</v>
      </c>
      <c r="D592" s="206" t="s">
        <v>131</v>
      </c>
      <c r="E592" s="207" t="s">
        <v>660</v>
      </c>
      <c r="F592" s="208" t="s">
        <v>661</v>
      </c>
      <c r="G592" s="209" t="s">
        <v>282</v>
      </c>
      <c r="H592" s="210">
        <v>255.19999999999999</v>
      </c>
      <c r="I592" s="211"/>
      <c r="J592" s="212">
        <f>ROUND(I592*H592,2)</f>
        <v>0</v>
      </c>
      <c r="K592" s="208" t="s">
        <v>19</v>
      </c>
      <c r="L592" s="46"/>
      <c r="M592" s="213" t="s">
        <v>19</v>
      </c>
      <c r="N592" s="214" t="s">
        <v>46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239</v>
      </c>
      <c r="AT592" s="217" t="s">
        <v>131</v>
      </c>
      <c r="AU592" s="217" t="s">
        <v>85</v>
      </c>
      <c r="AY592" s="19" t="s">
        <v>129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83</v>
      </c>
      <c r="BK592" s="218">
        <f>ROUND(I592*H592,2)</f>
        <v>0</v>
      </c>
      <c r="BL592" s="19" t="s">
        <v>239</v>
      </c>
      <c r="BM592" s="217" t="s">
        <v>662</v>
      </c>
    </row>
    <row r="593" s="13" customFormat="1">
      <c r="A593" s="13"/>
      <c r="B593" s="224"/>
      <c r="C593" s="225"/>
      <c r="D593" s="226" t="s">
        <v>140</v>
      </c>
      <c r="E593" s="227" t="s">
        <v>19</v>
      </c>
      <c r="F593" s="228" t="s">
        <v>663</v>
      </c>
      <c r="G593" s="225"/>
      <c r="H593" s="227" t="s">
        <v>19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140</v>
      </c>
      <c r="AU593" s="234" t="s">
        <v>85</v>
      </c>
      <c r="AV593" s="13" t="s">
        <v>83</v>
      </c>
      <c r="AW593" s="13" t="s">
        <v>35</v>
      </c>
      <c r="AX593" s="13" t="s">
        <v>75</v>
      </c>
      <c r="AY593" s="234" t="s">
        <v>129</v>
      </c>
    </row>
    <row r="594" s="14" customFormat="1">
      <c r="A594" s="14"/>
      <c r="B594" s="235"/>
      <c r="C594" s="236"/>
      <c r="D594" s="226" t="s">
        <v>140</v>
      </c>
      <c r="E594" s="237" t="s">
        <v>19</v>
      </c>
      <c r="F594" s="238" t="s">
        <v>664</v>
      </c>
      <c r="G594" s="236"/>
      <c r="H594" s="239">
        <v>150.80000000000001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5" t="s">
        <v>140</v>
      </c>
      <c r="AU594" s="245" t="s">
        <v>85</v>
      </c>
      <c r="AV594" s="14" t="s">
        <v>85</v>
      </c>
      <c r="AW594" s="14" t="s">
        <v>35</v>
      </c>
      <c r="AX594" s="14" t="s">
        <v>75</v>
      </c>
      <c r="AY594" s="245" t="s">
        <v>129</v>
      </c>
    </row>
    <row r="595" s="14" customFormat="1">
      <c r="A595" s="14"/>
      <c r="B595" s="235"/>
      <c r="C595" s="236"/>
      <c r="D595" s="226" t="s">
        <v>140</v>
      </c>
      <c r="E595" s="237" t="s">
        <v>19</v>
      </c>
      <c r="F595" s="238" t="s">
        <v>665</v>
      </c>
      <c r="G595" s="236"/>
      <c r="H595" s="239">
        <v>104.40000000000001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5" t="s">
        <v>140</v>
      </c>
      <c r="AU595" s="245" t="s">
        <v>85</v>
      </c>
      <c r="AV595" s="14" t="s">
        <v>85</v>
      </c>
      <c r="AW595" s="14" t="s">
        <v>35</v>
      </c>
      <c r="AX595" s="14" t="s">
        <v>75</v>
      </c>
      <c r="AY595" s="245" t="s">
        <v>129</v>
      </c>
    </row>
    <row r="596" s="15" customFormat="1">
      <c r="A596" s="15"/>
      <c r="B596" s="246"/>
      <c r="C596" s="247"/>
      <c r="D596" s="226" t="s">
        <v>140</v>
      </c>
      <c r="E596" s="248" t="s">
        <v>19</v>
      </c>
      <c r="F596" s="249" t="s">
        <v>151</v>
      </c>
      <c r="G596" s="247"/>
      <c r="H596" s="250">
        <v>255.19999999999999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56" t="s">
        <v>140</v>
      </c>
      <c r="AU596" s="256" t="s">
        <v>85</v>
      </c>
      <c r="AV596" s="15" t="s">
        <v>136</v>
      </c>
      <c r="AW596" s="15" t="s">
        <v>35</v>
      </c>
      <c r="AX596" s="15" t="s">
        <v>83</v>
      </c>
      <c r="AY596" s="256" t="s">
        <v>129</v>
      </c>
    </row>
    <row r="597" s="2" customFormat="1" ht="16.5" customHeight="1">
      <c r="A597" s="40"/>
      <c r="B597" s="41"/>
      <c r="C597" s="257" t="s">
        <v>666</v>
      </c>
      <c r="D597" s="257" t="s">
        <v>223</v>
      </c>
      <c r="E597" s="258" t="s">
        <v>667</v>
      </c>
      <c r="F597" s="259" t="s">
        <v>668</v>
      </c>
      <c r="G597" s="260" t="s">
        <v>155</v>
      </c>
      <c r="H597" s="261">
        <v>0.93200000000000005</v>
      </c>
      <c r="I597" s="262"/>
      <c r="J597" s="263">
        <f>ROUND(I597*H597,2)</f>
        <v>0</v>
      </c>
      <c r="K597" s="259" t="s">
        <v>135</v>
      </c>
      <c r="L597" s="264"/>
      <c r="M597" s="265" t="s">
        <v>19</v>
      </c>
      <c r="N597" s="266" t="s">
        <v>46</v>
      </c>
      <c r="O597" s="86"/>
      <c r="P597" s="215">
        <f>O597*H597</f>
        <v>0</v>
      </c>
      <c r="Q597" s="215">
        <v>0.71999999999999997</v>
      </c>
      <c r="R597" s="215">
        <f>Q597*H597</f>
        <v>0.67103999999999997</v>
      </c>
      <c r="S597" s="215">
        <v>0</v>
      </c>
      <c r="T597" s="216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332</v>
      </c>
      <c r="AT597" s="217" t="s">
        <v>223</v>
      </c>
      <c r="AU597" s="217" t="s">
        <v>85</v>
      </c>
      <c r="AY597" s="19" t="s">
        <v>129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83</v>
      </c>
      <c r="BK597" s="218">
        <f>ROUND(I597*H597,2)</f>
        <v>0</v>
      </c>
      <c r="BL597" s="19" t="s">
        <v>239</v>
      </c>
      <c r="BM597" s="217" t="s">
        <v>669</v>
      </c>
    </row>
    <row r="598" s="13" customFormat="1">
      <c r="A598" s="13"/>
      <c r="B598" s="224"/>
      <c r="C598" s="225"/>
      <c r="D598" s="226" t="s">
        <v>140</v>
      </c>
      <c r="E598" s="227" t="s">
        <v>19</v>
      </c>
      <c r="F598" s="228" t="s">
        <v>663</v>
      </c>
      <c r="G598" s="225"/>
      <c r="H598" s="227" t="s">
        <v>19</v>
      </c>
      <c r="I598" s="229"/>
      <c r="J598" s="225"/>
      <c r="K598" s="225"/>
      <c r="L598" s="230"/>
      <c r="M598" s="231"/>
      <c r="N598" s="232"/>
      <c r="O598" s="232"/>
      <c r="P598" s="232"/>
      <c r="Q598" s="232"/>
      <c r="R598" s="232"/>
      <c r="S598" s="232"/>
      <c r="T598" s="23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4" t="s">
        <v>140</v>
      </c>
      <c r="AU598" s="234" t="s">
        <v>85</v>
      </c>
      <c r="AV598" s="13" t="s">
        <v>83</v>
      </c>
      <c r="AW598" s="13" t="s">
        <v>35</v>
      </c>
      <c r="AX598" s="13" t="s">
        <v>75</v>
      </c>
      <c r="AY598" s="234" t="s">
        <v>129</v>
      </c>
    </row>
    <row r="599" s="14" customFormat="1">
      <c r="A599" s="14"/>
      <c r="B599" s="235"/>
      <c r="C599" s="236"/>
      <c r="D599" s="226" t="s">
        <v>140</v>
      </c>
      <c r="E599" s="237" t="s">
        <v>19</v>
      </c>
      <c r="F599" s="238" t="s">
        <v>670</v>
      </c>
      <c r="G599" s="236"/>
      <c r="H599" s="239">
        <v>0.377</v>
      </c>
      <c r="I599" s="240"/>
      <c r="J599" s="236"/>
      <c r="K599" s="236"/>
      <c r="L599" s="241"/>
      <c r="M599" s="242"/>
      <c r="N599" s="243"/>
      <c r="O599" s="243"/>
      <c r="P599" s="243"/>
      <c r="Q599" s="243"/>
      <c r="R599" s="243"/>
      <c r="S599" s="243"/>
      <c r="T599" s="24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5" t="s">
        <v>140</v>
      </c>
      <c r="AU599" s="245" t="s">
        <v>85</v>
      </c>
      <c r="AV599" s="14" t="s">
        <v>85</v>
      </c>
      <c r="AW599" s="14" t="s">
        <v>35</v>
      </c>
      <c r="AX599" s="14" t="s">
        <v>75</v>
      </c>
      <c r="AY599" s="245" t="s">
        <v>129</v>
      </c>
    </row>
    <row r="600" s="14" customFormat="1">
      <c r="A600" s="14"/>
      <c r="B600" s="235"/>
      <c r="C600" s="236"/>
      <c r="D600" s="226" t="s">
        <v>140</v>
      </c>
      <c r="E600" s="237" t="s">
        <v>19</v>
      </c>
      <c r="F600" s="238" t="s">
        <v>671</v>
      </c>
      <c r="G600" s="236"/>
      <c r="H600" s="239">
        <v>0.46999999999999997</v>
      </c>
      <c r="I600" s="240"/>
      <c r="J600" s="236"/>
      <c r="K600" s="236"/>
      <c r="L600" s="241"/>
      <c r="M600" s="242"/>
      <c r="N600" s="243"/>
      <c r="O600" s="243"/>
      <c r="P600" s="243"/>
      <c r="Q600" s="243"/>
      <c r="R600" s="243"/>
      <c r="S600" s="243"/>
      <c r="T600" s="24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5" t="s">
        <v>140</v>
      </c>
      <c r="AU600" s="245" t="s">
        <v>85</v>
      </c>
      <c r="AV600" s="14" t="s">
        <v>85</v>
      </c>
      <c r="AW600" s="14" t="s">
        <v>35</v>
      </c>
      <c r="AX600" s="14" t="s">
        <v>75</v>
      </c>
      <c r="AY600" s="245" t="s">
        <v>129</v>
      </c>
    </row>
    <row r="601" s="15" customFormat="1">
      <c r="A601" s="15"/>
      <c r="B601" s="246"/>
      <c r="C601" s="247"/>
      <c r="D601" s="226" t="s">
        <v>140</v>
      </c>
      <c r="E601" s="248" t="s">
        <v>19</v>
      </c>
      <c r="F601" s="249" t="s">
        <v>151</v>
      </c>
      <c r="G601" s="247"/>
      <c r="H601" s="250">
        <v>0.84699999999999998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6" t="s">
        <v>140</v>
      </c>
      <c r="AU601" s="256" t="s">
        <v>85</v>
      </c>
      <c r="AV601" s="15" t="s">
        <v>136</v>
      </c>
      <c r="AW601" s="15" t="s">
        <v>35</v>
      </c>
      <c r="AX601" s="15" t="s">
        <v>83</v>
      </c>
      <c r="AY601" s="256" t="s">
        <v>129</v>
      </c>
    </row>
    <row r="602" s="14" customFormat="1">
      <c r="A602" s="14"/>
      <c r="B602" s="235"/>
      <c r="C602" s="236"/>
      <c r="D602" s="226" t="s">
        <v>140</v>
      </c>
      <c r="E602" s="236"/>
      <c r="F602" s="238" t="s">
        <v>672</v>
      </c>
      <c r="G602" s="236"/>
      <c r="H602" s="239">
        <v>0.93200000000000005</v>
      </c>
      <c r="I602" s="240"/>
      <c r="J602" s="236"/>
      <c r="K602" s="236"/>
      <c r="L602" s="241"/>
      <c r="M602" s="242"/>
      <c r="N602" s="243"/>
      <c r="O602" s="243"/>
      <c r="P602" s="243"/>
      <c r="Q602" s="243"/>
      <c r="R602" s="243"/>
      <c r="S602" s="243"/>
      <c r="T602" s="24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5" t="s">
        <v>140</v>
      </c>
      <c r="AU602" s="245" t="s">
        <v>85</v>
      </c>
      <c r="AV602" s="14" t="s">
        <v>85</v>
      </c>
      <c r="AW602" s="14" t="s">
        <v>4</v>
      </c>
      <c r="AX602" s="14" t="s">
        <v>83</v>
      </c>
      <c r="AY602" s="245" t="s">
        <v>129</v>
      </c>
    </row>
    <row r="603" s="2" customFormat="1" ht="24.15" customHeight="1">
      <c r="A603" s="40"/>
      <c r="B603" s="41"/>
      <c r="C603" s="206" t="s">
        <v>673</v>
      </c>
      <c r="D603" s="206" t="s">
        <v>131</v>
      </c>
      <c r="E603" s="207" t="s">
        <v>674</v>
      </c>
      <c r="F603" s="208" t="s">
        <v>675</v>
      </c>
      <c r="G603" s="209" t="s">
        <v>549</v>
      </c>
      <c r="H603" s="267"/>
      <c r="I603" s="211"/>
      <c r="J603" s="212">
        <f>ROUND(I603*H603,2)</f>
        <v>0</v>
      </c>
      <c r="K603" s="208" t="s">
        <v>135</v>
      </c>
      <c r="L603" s="46"/>
      <c r="M603" s="213" t="s">
        <v>19</v>
      </c>
      <c r="N603" s="214" t="s">
        <v>46</v>
      </c>
      <c r="O603" s="86"/>
      <c r="P603" s="215">
        <f>O603*H603</f>
        <v>0</v>
      </c>
      <c r="Q603" s="215">
        <v>0</v>
      </c>
      <c r="R603" s="215">
        <f>Q603*H603</f>
        <v>0</v>
      </c>
      <c r="S603" s="215">
        <v>0</v>
      </c>
      <c r="T603" s="216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7" t="s">
        <v>239</v>
      </c>
      <c r="AT603" s="217" t="s">
        <v>131</v>
      </c>
      <c r="AU603" s="217" t="s">
        <v>85</v>
      </c>
      <c r="AY603" s="19" t="s">
        <v>129</v>
      </c>
      <c r="BE603" s="218">
        <f>IF(N603="základní",J603,0)</f>
        <v>0</v>
      </c>
      <c r="BF603" s="218">
        <f>IF(N603="snížená",J603,0)</f>
        <v>0</v>
      </c>
      <c r="BG603" s="218">
        <f>IF(N603="zákl. přenesená",J603,0)</f>
        <v>0</v>
      </c>
      <c r="BH603" s="218">
        <f>IF(N603="sníž. přenesená",J603,0)</f>
        <v>0</v>
      </c>
      <c r="BI603" s="218">
        <f>IF(N603="nulová",J603,0)</f>
        <v>0</v>
      </c>
      <c r="BJ603" s="19" t="s">
        <v>83</v>
      </c>
      <c r="BK603" s="218">
        <f>ROUND(I603*H603,2)</f>
        <v>0</v>
      </c>
      <c r="BL603" s="19" t="s">
        <v>239</v>
      </c>
      <c r="BM603" s="217" t="s">
        <v>676</v>
      </c>
    </row>
    <row r="604" s="2" customFormat="1">
      <c r="A604" s="40"/>
      <c r="B604" s="41"/>
      <c r="C604" s="42"/>
      <c r="D604" s="219" t="s">
        <v>138</v>
      </c>
      <c r="E604" s="42"/>
      <c r="F604" s="220" t="s">
        <v>677</v>
      </c>
      <c r="G604" s="42"/>
      <c r="H604" s="42"/>
      <c r="I604" s="221"/>
      <c r="J604" s="42"/>
      <c r="K604" s="42"/>
      <c r="L604" s="46"/>
      <c r="M604" s="222"/>
      <c r="N604" s="223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138</v>
      </c>
      <c r="AU604" s="19" t="s">
        <v>85</v>
      </c>
    </row>
    <row r="605" s="12" customFormat="1" ht="22.8" customHeight="1">
      <c r="A605" s="12"/>
      <c r="B605" s="190"/>
      <c r="C605" s="191"/>
      <c r="D605" s="192" t="s">
        <v>74</v>
      </c>
      <c r="E605" s="204" t="s">
        <v>678</v>
      </c>
      <c r="F605" s="204" t="s">
        <v>679</v>
      </c>
      <c r="G605" s="191"/>
      <c r="H605" s="191"/>
      <c r="I605" s="194"/>
      <c r="J605" s="205">
        <f>BK605</f>
        <v>0</v>
      </c>
      <c r="K605" s="191"/>
      <c r="L605" s="196"/>
      <c r="M605" s="197"/>
      <c r="N605" s="198"/>
      <c r="O605" s="198"/>
      <c r="P605" s="199">
        <f>SUM(P606:P640)</f>
        <v>0</v>
      </c>
      <c r="Q605" s="198"/>
      <c r="R605" s="199">
        <f>SUM(R606:R640)</f>
        <v>0.86099312000000006</v>
      </c>
      <c r="S605" s="198"/>
      <c r="T605" s="200">
        <f>SUM(T606:T640)</f>
        <v>0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01" t="s">
        <v>85</v>
      </c>
      <c r="AT605" s="202" t="s">
        <v>74</v>
      </c>
      <c r="AU605" s="202" t="s">
        <v>83</v>
      </c>
      <c r="AY605" s="201" t="s">
        <v>129</v>
      </c>
      <c r="BK605" s="203">
        <f>SUM(BK606:BK640)</f>
        <v>0</v>
      </c>
    </row>
    <row r="606" s="2" customFormat="1" ht="16.5" customHeight="1">
      <c r="A606" s="40"/>
      <c r="B606" s="41"/>
      <c r="C606" s="206" t="s">
        <v>680</v>
      </c>
      <c r="D606" s="206" t="s">
        <v>131</v>
      </c>
      <c r="E606" s="207" t="s">
        <v>681</v>
      </c>
      <c r="F606" s="208" t="s">
        <v>682</v>
      </c>
      <c r="G606" s="209" t="s">
        <v>226</v>
      </c>
      <c r="H606" s="210">
        <v>761.24400000000003</v>
      </c>
      <c r="I606" s="211"/>
      <c r="J606" s="212">
        <f>ROUND(I606*H606,2)</f>
        <v>0</v>
      </c>
      <c r="K606" s="208" t="s">
        <v>135</v>
      </c>
      <c r="L606" s="46"/>
      <c r="M606" s="213" t="s">
        <v>19</v>
      </c>
      <c r="N606" s="214" t="s">
        <v>46</v>
      </c>
      <c r="O606" s="86"/>
      <c r="P606" s="215">
        <f>O606*H606</f>
        <v>0</v>
      </c>
      <c r="Q606" s="215">
        <v>6.0000000000000002E-05</v>
      </c>
      <c r="R606" s="215">
        <f>Q606*H606</f>
        <v>0.045674640000000002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239</v>
      </c>
      <c r="AT606" s="217" t="s">
        <v>131</v>
      </c>
      <c r="AU606" s="217" t="s">
        <v>85</v>
      </c>
      <c r="AY606" s="19" t="s">
        <v>129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83</v>
      </c>
      <c r="BK606" s="218">
        <f>ROUND(I606*H606,2)</f>
        <v>0</v>
      </c>
      <c r="BL606" s="19" t="s">
        <v>239</v>
      </c>
      <c r="BM606" s="217" t="s">
        <v>683</v>
      </c>
    </row>
    <row r="607" s="2" customFormat="1">
      <c r="A607" s="40"/>
      <c r="B607" s="41"/>
      <c r="C607" s="42"/>
      <c r="D607" s="219" t="s">
        <v>138</v>
      </c>
      <c r="E607" s="42"/>
      <c r="F607" s="220" t="s">
        <v>684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138</v>
      </c>
      <c r="AU607" s="19" t="s">
        <v>85</v>
      </c>
    </row>
    <row r="608" s="13" customFormat="1">
      <c r="A608" s="13"/>
      <c r="B608" s="224"/>
      <c r="C608" s="225"/>
      <c r="D608" s="226" t="s">
        <v>140</v>
      </c>
      <c r="E608" s="227" t="s">
        <v>19</v>
      </c>
      <c r="F608" s="228" t="s">
        <v>685</v>
      </c>
      <c r="G608" s="225"/>
      <c r="H608" s="227" t="s">
        <v>19</v>
      </c>
      <c r="I608" s="229"/>
      <c r="J608" s="225"/>
      <c r="K608" s="225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140</v>
      </c>
      <c r="AU608" s="234" t="s">
        <v>85</v>
      </c>
      <c r="AV608" s="13" t="s">
        <v>83</v>
      </c>
      <c r="AW608" s="13" t="s">
        <v>35</v>
      </c>
      <c r="AX608" s="13" t="s">
        <v>75</v>
      </c>
      <c r="AY608" s="234" t="s">
        <v>129</v>
      </c>
    </row>
    <row r="609" s="14" customFormat="1">
      <c r="A609" s="14"/>
      <c r="B609" s="235"/>
      <c r="C609" s="236"/>
      <c r="D609" s="226" t="s">
        <v>140</v>
      </c>
      <c r="E609" s="237" t="s">
        <v>19</v>
      </c>
      <c r="F609" s="238" t="s">
        <v>686</v>
      </c>
      <c r="G609" s="236"/>
      <c r="H609" s="239">
        <v>621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5" t="s">
        <v>140</v>
      </c>
      <c r="AU609" s="245" t="s">
        <v>85</v>
      </c>
      <c r="AV609" s="14" t="s">
        <v>85</v>
      </c>
      <c r="AW609" s="14" t="s">
        <v>35</v>
      </c>
      <c r="AX609" s="14" t="s">
        <v>75</v>
      </c>
      <c r="AY609" s="245" t="s">
        <v>129</v>
      </c>
    </row>
    <row r="610" s="14" customFormat="1">
      <c r="A610" s="14"/>
      <c r="B610" s="235"/>
      <c r="C610" s="236"/>
      <c r="D610" s="226" t="s">
        <v>140</v>
      </c>
      <c r="E610" s="237" t="s">
        <v>19</v>
      </c>
      <c r="F610" s="238" t="s">
        <v>687</v>
      </c>
      <c r="G610" s="236"/>
      <c r="H610" s="239">
        <v>26.399999999999999</v>
      </c>
      <c r="I610" s="240"/>
      <c r="J610" s="236"/>
      <c r="K610" s="236"/>
      <c r="L610" s="241"/>
      <c r="M610" s="242"/>
      <c r="N610" s="243"/>
      <c r="O610" s="243"/>
      <c r="P610" s="243"/>
      <c r="Q610" s="243"/>
      <c r="R610" s="243"/>
      <c r="S610" s="243"/>
      <c r="T610" s="24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5" t="s">
        <v>140</v>
      </c>
      <c r="AU610" s="245" t="s">
        <v>85</v>
      </c>
      <c r="AV610" s="14" t="s">
        <v>85</v>
      </c>
      <c r="AW610" s="14" t="s">
        <v>35</v>
      </c>
      <c r="AX610" s="14" t="s">
        <v>75</v>
      </c>
      <c r="AY610" s="245" t="s">
        <v>129</v>
      </c>
    </row>
    <row r="611" s="14" customFormat="1">
      <c r="A611" s="14"/>
      <c r="B611" s="235"/>
      <c r="C611" s="236"/>
      <c r="D611" s="226" t="s">
        <v>140</v>
      </c>
      <c r="E611" s="237" t="s">
        <v>19</v>
      </c>
      <c r="F611" s="238" t="s">
        <v>688</v>
      </c>
      <c r="G611" s="236"/>
      <c r="H611" s="239">
        <v>44.640000000000001</v>
      </c>
      <c r="I611" s="240"/>
      <c r="J611" s="236"/>
      <c r="K611" s="236"/>
      <c r="L611" s="241"/>
      <c r="M611" s="242"/>
      <c r="N611" s="243"/>
      <c r="O611" s="243"/>
      <c r="P611" s="243"/>
      <c r="Q611" s="243"/>
      <c r="R611" s="243"/>
      <c r="S611" s="243"/>
      <c r="T611" s="24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5" t="s">
        <v>140</v>
      </c>
      <c r="AU611" s="245" t="s">
        <v>85</v>
      </c>
      <c r="AV611" s="14" t="s">
        <v>85</v>
      </c>
      <c r="AW611" s="14" t="s">
        <v>35</v>
      </c>
      <c r="AX611" s="14" t="s">
        <v>75</v>
      </c>
      <c r="AY611" s="245" t="s">
        <v>129</v>
      </c>
    </row>
    <row r="612" s="15" customFormat="1">
      <c r="A612" s="15"/>
      <c r="B612" s="246"/>
      <c r="C612" s="247"/>
      <c r="D612" s="226" t="s">
        <v>140</v>
      </c>
      <c r="E612" s="248" t="s">
        <v>19</v>
      </c>
      <c r="F612" s="249" t="s">
        <v>151</v>
      </c>
      <c r="G612" s="247"/>
      <c r="H612" s="250">
        <v>692.03999999999996</v>
      </c>
      <c r="I612" s="251"/>
      <c r="J612" s="247"/>
      <c r="K612" s="247"/>
      <c r="L612" s="252"/>
      <c r="M612" s="253"/>
      <c r="N612" s="254"/>
      <c r="O612" s="254"/>
      <c r="P612" s="254"/>
      <c r="Q612" s="254"/>
      <c r="R612" s="254"/>
      <c r="S612" s="254"/>
      <c r="T612" s="25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56" t="s">
        <v>140</v>
      </c>
      <c r="AU612" s="256" t="s">
        <v>85</v>
      </c>
      <c r="AV612" s="15" t="s">
        <v>136</v>
      </c>
      <c r="AW612" s="15" t="s">
        <v>35</v>
      </c>
      <c r="AX612" s="15" t="s">
        <v>83</v>
      </c>
      <c r="AY612" s="256" t="s">
        <v>129</v>
      </c>
    </row>
    <row r="613" s="14" customFormat="1">
      <c r="A613" s="14"/>
      <c r="B613" s="235"/>
      <c r="C613" s="236"/>
      <c r="D613" s="226" t="s">
        <v>140</v>
      </c>
      <c r="E613" s="236"/>
      <c r="F613" s="238" t="s">
        <v>689</v>
      </c>
      <c r="G613" s="236"/>
      <c r="H613" s="239">
        <v>761.24400000000003</v>
      </c>
      <c r="I613" s="240"/>
      <c r="J613" s="236"/>
      <c r="K613" s="236"/>
      <c r="L613" s="241"/>
      <c r="M613" s="242"/>
      <c r="N613" s="243"/>
      <c r="O613" s="243"/>
      <c r="P613" s="243"/>
      <c r="Q613" s="243"/>
      <c r="R613" s="243"/>
      <c r="S613" s="243"/>
      <c r="T613" s="24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5" t="s">
        <v>140</v>
      </c>
      <c r="AU613" s="245" t="s">
        <v>85</v>
      </c>
      <c r="AV613" s="14" t="s">
        <v>85</v>
      </c>
      <c r="AW613" s="14" t="s">
        <v>4</v>
      </c>
      <c r="AX613" s="14" t="s">
        <v>83</v>
      </c>
      <c r="AY613" s="245" t="s">
        <v>129</v>
      </c>
    </row>
    <row r="614" s="2" customFormat="1" ht="16.5" customHeight="1">
      <c r="A614" s="40"/>
      <c r="B614" s="41"/>
      <c r="C614" s="257" t="s">
        <v>690</v>
      </c>
      <c r="D614" s="257" t="s">
        <v>223</v>
      </c>
      <c r="E614" s="258" t="s">
        <v>481</v>
      </c>
      <c r="F614" s="259" t="s">
        <v>482</v>
      </c>
      <c r="G614" s="260" t="s">
        <v>203</v>
      </c>
      <c r="H614" s="261">
        <v>0.71199999999999997</v>
      </c>
      <c r="I614" s="262"/>
      <c r="J614" s="263">
        <f>ROUND(I614*H614,2)</f>
        <v>0</v>
      </c>
      <c r="K614" s="259" t="s">
        <v>135</v>
      </c>
      <c r="L614" s="264"/>
      <c r="M614" s="265" t="s">
        <v>19</v>
      </c>
      <c r="N614" s="266" t="s">
        <v>46</v>
      </c>
      <c r="O614" s="86"/>
      <c r="P614" s="215">
        <f>O614*H614</f>
        <v>0</v>
      </c>
      <c r="Q614" s="215">
        <v>1</v>
      </c>
      <c r="R614" s="215">
        <f>Q614*H614</f>
        <v>0.71199999999999997</v>
      </c>
      <c r="S614" s="215">
        <v>0</v>
      </c>
      <c r="T614" s="216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17" t="s">
        <v>332</v>
      </c>
      <c r="AT614" s="217" t="s">
        <v>223</v>
      </c>
      <c r="AU614" s="217" t="s">
        <v>85</v>
      </c>
      <c r="AY614" s="19" t="s">
        <v>129</v>
      </c>
      <c r="BE614" s="218">
        <f>IF(N614="základní",J614,0)</f>
        <v>0</v>
      </c>
      <c r="BF614" s="218">
        <f>IF(N614="snížená",J614,0)</f>
        <v>0</v>
      </c>
      <c r="BG614" s="218">
        <f>IF(N614="zákl. přenesená",J614,0)</f>
        <v>0</v>
      </c>
      <c r="BH614" s="218">
        <f>IF(N614="sníž. přenesená",J614,0)</f>
        <v>0</v>
      </c>
      <c r="BI614" s="218">
        <f>IF(N614="nulová",J614,0)</f>
        <v>0</v>
      </c>
      <c r="BJ614" s="19" t="s">
        <v>83</v>
      </c>
      <c r="BK614" s="218">
        <f>ROUND(I614*H614,2)</f>
        <v>0</v>
      </c>
      <c r="BL614" s="19" t="s">
        <v>239</v>
      </c>
      <c r="BM614" s="217" t="s">
        <v>691</v>
      </c>
    </row>
    <row r="615" s="13" customFormat="1">
      <c r="A615" s="13"/>
      <c r="B615" s="224"/>
      <c r="C615" s="225"/>
      <c r="D615" s="226" t="s">
        <v>140</v>
      </c>
      <c r="E615" s="227" t="s">
        <v>19</v>
      </c>
      <c r="F615" s="228" t="s">
        <v>685</v>
      </c>
      <c r="G615" s="225"/>
      <c r="H615" s="227" t="s">
        <v>19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140</v>
      </c>
      <c r="AU615" s="234" t="s">
        <v>85</v>
      </c>
      <c r="AV615" s="13" t="s">
        <v>83</v>
      </c>
      <c r="AW615" s="13" t="s">
        <v>35</v>
      </c>
      <c r="AX615" s="13" t="s">
        <v>75</v>
      </c>
      <c r="AY615" s="234" t="s">
        <v>129</v>
      </c>
    </row>
    <row r="616" s="14" customFormat="1">
      <c r="A616" s="14"/>
      <c r="B616" s="235"/>
      <c r="C616" s="236"/>
      <c r="D616" s="226" t="s">
        <v>140</v>
      </c>
      <c r="E616" s="237" t="s">
        <v>19</v>
      </c>
      <c r="F616" s="238" t="s">
        <v>692</v>
      </c>
      <c r="G616" s="236"/>
      <c r="H616" s="239">
        <v>0.621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5" t="s">
        <v>140</v>
      </c>
      <c r="AU616" s="245" t="s">
        <v>85</v>
      </c>
      <c r="AV616" s="14" t="s">
        <v>85</v>
      </c>
      <c r="AW616" s="14" t="s">
        <v>35</v>
      </c>
      <c r="AX616" s="14" t="s">
        <v>75</v>
      </c>
      <c r="AY616" s="245" t="s">
        <v>129</v>
      </c>
    </row>
    <row r="617" s="14" customFormat="1">
      <c r="A617" s="14"/>
      <c r="B617" s="235"/>
      <c r="C617" s="236"/>
      <c r="D617" s="226" t="s">
        <v>140</v>
      </c>
      <c r="E617" s="237" t="s">
        <v>19</v>
      </c>
      <c r="F617" s="238" t="s">
        <v>693</v>
      </c>
      <c r="G617" s="236"/>
      <c r="H617" s="239">
        <v>0.025999999999999999</v>
      </c>
      <c r="I617" s="240"/>
      <c r="J617" s="236"/>
      <c r="K617" s="236"/>
      <c r="L617" s="241"/>
      <c r="M617" s="242"/>
      <c r="N617" s="243"/>
      <c r="O617" s="243"/>
      <c r="P617" s="243"/>
      <c r="Q617" s="243"/>
      <c r="R617" s="243"/>
      <c r="S617" s="243"/>
      <c r="T617" s="24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5" t="s">
        <v>140</v>
      </c>
      <c r="AU617" s="245" t="s">
        <v>85</v>
      </c>
      <c r="AV617" s="14" t="s">
        <v>85</v>
      </c>
      <c r="AW617" s="14" t="s">
        <v>35</v>
      </c>
      <c r="AX617" s="14" t="s">
        <v>75</v>
      </c>
      <c r="AY617" s="245" t="s">
        <v>129</v>
      </c>
    </row>
    <row r="618" s="15" customFormat="1">
      <c r="A618" s="15"/>
      <c r="B618" s="246"/>
      <c r="C618" s="247"/>
      <c r="D618" s="226" t="s">
        <v>140</v>
      </c>
      <c r="E618" s="248" t="s">
        <v>19</v>
      </c>
      <c r="F618" s="249" t="s">
        <v>151</v>
      </c>
      <c r="G618" s="247"/>
      <c r="H618" s="250">
        <v>0.64700000000000002</v>
      </c>
      <c r="I618" s="251"/>
      <c r="J618" s="247"/>
      <c r="K618" s="247"/>
      <c r="L618" s="252"/>
      <c r="M618" s="253"/>
      <c r="N618" s="254"/>
      <c r="O618" s="254"/>
      <c r="P618" s="254"/>
      <c r="Q618" s="254"/>
      <c r="R618" s="254"/>
      <c r="S618" s="254"/>
      <c r="T618" s="25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56" t="s">
        <v>140</v>
      </c>
      <c r="AU618" s="256" t="s">
        <v>85</v>
      </c>
      <c r="AV618" s="15" t="s">
        <v>136</v>
      </c>
      <c r="AW618" s="15" t="s">
        <v>35</v>
      </c>
      <c r="AX618" s="15" t="s">
        <v>83</v>
      </c>
      <c r="AY618" s="256" t="s">
        <v>129</v>
      </c>
    </row>
    <row r="619" s="14" customFormat="1">
      <c r="A619" s="14"/>
      <c r="B619" s="235"/>
      <c r="C619" s="236"/>
      <c r="D619" s="226" t="s">
        <v>140</v>
      </c>
      <c r="E619" s="236"/>
      <c r="F619" s="238" t="s">
        <v>694</v>
      </c>
      <c r="G619" s="236"/>
      <c r="H619" s="239">
        <v>0.71199999999999997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140</v>
      </c>
      <c r="AU619" s="245" t="s">
        <v>85</v>
      </c>
      <c r="AV619" s="14" t="s">
        <v>85</v>
      </c>
      <c r="AW619" s="14" t="s">
        <v>4</v>
      </c>
      <c r="AX619" s="14" t="s">
        <v>83</v>
      </c>
      <c r="AY619" s="245" t="s">
        <v>129</v>
      </c>
    </row>
    <row r="620" s="2" customFormat="1" ht="16.5" customHeight="1">
      <c r="A620" s="40"/>
      <c r="B620" s="41"/>
      <c r="C620" s="257" t="s">
        <v>695</v>
      </c>
      <c r="D620" s="257" t="s">
        <v>223</v>
      </c>
      <c r="E620" s="258" t="s">
        <v>696</v>
      </c>
      <c r="F620" s="259" t="s">
        <v>697</v>
      </c>
      <c r="G620" s="260" t="s">
        <v>203</v>
      </c>
      <c r="H620" s="261">
        <v>0.050000000000000003</v>
      </c>
      <c r="I620" s="262"/>
      <c r="J620" s="263">
        <f>ROUND(I620*H620,2)</f>
        <v>0</v>
      </c>
      <c r="K620" s="259" t="s">
        <v>135</v>
      </c>
      <c r="L620" s="264"/>
      <c r="M620" s="265" t="s">
        <v>19</v>
      </c>
      <c r="N620" s="266" t="s">
        <v>46</v>
      </c>
      <c r="O620" s="86"/>
      <c r="P620" s="215">
        <f>O620*H620</f>
        <v>0</v>
      </c>
      <c r="Q620" s="215">
        <v>1</v>
      </c>
      <c r="R620" s="215">
        <f>Q620*H620</f>
        <v>0.050000000000000003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332</v>
      </c>
      <c r="AT620" s="217" t="s">
        <v>223</v>
      </c>
      <c r="AU620" s="217" t="s">
        <v>85</v>
      </c>
      <c r="AY620" s="19" t="s">
        <v>129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83</v>
      </c>
      <c r="BK620" s="218">
        <f>ROUND(I620*H620,2)</f>
        <v>0</v>
      </c>
      <c r="BL620" s="19" t="s">
        <v>239</v>
      </c>
      <c r="BM620" s="217" t="s">
        <v>698</v>
      </c>
    </row>
    <row r="621" s="13" customFormat="1">
      <c r="A621" s="13"/>
      <c r="B621" s="224"/>
      <c r="C621" s="225"/>
      <c r="D621" s="226" t="s">
        <v>140</v>
      </c>
      <c r="E621" s="227" t="s">
        <v>19</v>
      </c>
      <c r="F621" s="228" t="s">
        <v>685</v>
      </c>
      <c r="G621" s="225"/>
      <c r="H621" s="227" t="s">
        <v>19</v>
      </c>
      <c r="I621" s="229"/>
      <c r="J621" s="225"/>
      <c r="K621" s="225"/>
      <c r="L621" s="230"/>
      <c r="M621" s="231"/>
      <c r="N621" s="232"/>
      <c r="O621" s="232"/>
      <c r="P621" s="232"/>
      <c r="Q621" s="232"/>
      <c r="R621" s="232"/>
      <c r="S621" s="232"/>
      <c r="T621" s="23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4" t="s">
        <v>140</v>
      </c>
      <c r="AU621" s="234" t="s">
        <v>85</v>
      </c>
      <c r="AV621" s="13" t="s">
        <v>83</v>
      </c>
      <c r="AW621" s="13" t="s">
        <v>35</v>
      </c>
      <c r="AX621" s="13" t="s">
        <v>75</v>
      </c>
      <c r="AY621" s="234" t="s">
        <v>129</v>
      </c>
    </row>
    <row r="622" s="14" customFormat="1">
      <c r="A622" s="14"/>
      <c r="B622" s="235"/>
      <c r="C622" s="236"/>
      <c r="D622" s="226" t="s">
        <v>140</v>
      </c>
      <c r="E622" s="237" t="s">
        <v>19</v>
      </c>
      <c r="F622" s="238" t="s">
        <v>699</v>
      </c>
      <c r="G622" s="236"/>
      <c r="H622" s="239">
        <v>0.044999999999999998</v>
      </c>
      <c r="I622" s="240"/>
      <c r="J622" s="236"/>
      <c r="K622" s="236"/>
      <c r="L622" s="241"/>
      <c r="M622" s="242"/>
      <c r="N622" s="243"/>
      <c r="O622" s="243"/>
      <c r="P622" s="243"/>
      <c r="Q622" s="243"/>
      <c r="R622" s="243"/>
      <c r="S622" s="243"/>
      <c r="T622" s="24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5" t="s">
        <v>140</v>
      </c>
      <c r="AU622" s="245" t="s">
        <v>85</v>
      </c>
      <c r="AV622" s="14" t="s">
        <v>85</v>
      </c>
      <c r="AW622" s="14" t="s">
        <v>35</v>
      </c>
      <c r="AX622" s="14" t="s">
        <v>75</v>
      </c>
      <c r="AY622" s="245" t="s">
        <v>129</v>
      </c>
    </row>
    <row r="623" s="15" customFormat="1">
      <c r="A623" s="15"/>
      <c r="B623" s="246"/>
      <c r="C623" s="247"/>
      <c r="D623" s="226" t="s">
        <v>140</v>
      </c>
      <c r="E623" s="248" t="s">
        <v>19</v>
      </c>
      <c r="F623" s="249" t="s">
        <v>151</v>
      </c>
      <c r="G623" s="247"/>
      <c r="H623" s="250">
        <v>0.044999999999999998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6" t="s">
        <v>140</v>
      </c>
      <c r="AU623" s="256" t="s">
        <v>85</v>
      </c>
      <c r="AV623" s="15" t="s">
        <v>136</v>
      </c>
      <c r="AW623" s="15" t="s">
        <v>35</v>
      </c>
      <c r="AX623" s="15" t="s">
        <v>83</v>
      </c>
      <c r="AY623" s="256" t="s">
        <v>129</v>
      </c>
    </row>
    <row r="624" s="14" customFormat="1">
      <c r="A624" s="14"/>
      <c r="B624" s="235"/>
      <c r="C624" s="236"/>
      <c r="D624" s="226" t="s">
        <v>140</v>
      </c>
      <c r="E624" s="236"/>
      <c r="F624" s="238" t="s">
        <v>700</v>
      </c>
      <c r="G624" s="236"/>
      <c r="H624" s="239">
        <v>0.050000000000000003</v>
      </c>
      <c r="I624" s="240"/>
      <c r="J624" s="236"/>
      <c r="K624" s="236"/>
      <c r="L624" s="241"/>
      <c r="M624" s="242"/>
      <c r="N624" s="243"/>
      <c r="O624" s="243"/>
      <c r="P624" s="243"/>
      <c r="Q624" s="243"/>
      <c r="R624" s="243"/>
      <c r="S624" s="243"/>
      <c r="T624" s="24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5" t="s">
        <v>140</v>
      </c>
      <c r="AU624" s="245" t="s">
        <v>85</v>
      </c>
      <c r="AV624" s="14" t="s">
        <v>85</v>
      </c>
      <c r="AW624" s="14" t="s">
        <v>4</v>
      </c>
      <c r="AX624" s="14" t="s">
        <v>83</v>
      </c>
      <c r="AY624" s="245" t="s">
        <v>129</v>
      </c>
    </row>
    <row r="625" s="2" customFormat="1" ht="16.5" customHeight="1">
      <c r="A625" s="40"/>
      <c r="B625" s="41"/>
      <c r="C625" s="206" t="s">
        <v>701</v>
      </c>
      <c r="D625" s="206" t="s">
        <v>131</v>
      </c>
      <c r="E625" s="207" t="s">
        <v>702</v>
      </c>
      <c r="F625" s="208" t="s">
        <v>703</v>
      </c>
      <c r="G625" s="209" t="s">
        <v>226</v>
      </c>
      <c r="H625" s="210">
        <v>55.308</v>
      </c>
      <c r="I625" s="211"/>
      <c r="J625" s="212">
        <f>ROUND(I625*H625,2)</f>
        <v>0</v>
      </c>
      <c r="K625" s="208" t="s">
        <v>135</v>
      </c>
      <c r="L625" s="46"/>
      <c r="M625" s="213" t="s">
        <v>19</v>
      </c>
      <c r="N625" s="214" t="s">
        <v>46</v>
      </c>
      <c r="O625" s="86"/>
      <c r="P625" s="215">
        <f>O625*H625</f>
        <v>0</v>
      </c>
      <c r="Q625" s="215">
        <v>6.0000000000000002E-05</v>
      </c>
      <c r="R625" s="215">
        <f>Q625*H625</f>
        <v>0.00331848</v>
      </c>
      <c r="S625" s="215">
        <v>0</v>
      </c>
      <c r="T625" s="216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7" t="s">
        <v>239</v>
      </c>
      <c r="AT625" s="217" t="s">
        <v>131</v>
      </c>
      <c r="AU625" s="217" t="s">
        <v>85</v>
      </c>
      <c r="AY625" s="19" t="s">
        <v>129</v>
      </c>
      <c r="BE625" s="218">
        <f>IF(N625="základní",J625,0)</f>
        <v>0</v>
      </c>
      <c r="BF625" s="218">
        <f>IF(N625="snížená",J625,0)</f>
        <v>0</v>
      </c>
      <c r="BG625" s="218">
        <f>IF(N625="zákl. přenesená",J625,0)</f>
        <v>0</v>
      </c>
      <c r="BH625" s="218">
        <f>IF(N625="sníž. přenesená",J625,0)</f>
        <v>0</v>
      </c>
      <c r="BI625" s="218">
        <f>IF(N625="nulová",J625,0)</f>
        <v>0</v>
      </c>
      <c r="BJ625" s="19" t="s">
        <v>83</v>
      </c>
      <c r="BK625" s="218">
        <f>ROUND(I625*H625,2)</f>
        <v>0</v>
      </c>
      <c r="BL625" s="19" t="s">
        <v>239</v>
      </c>
      <c r="BM625" s="217" t="s">
        <v>704</v>
      </c>
    </row>
    <row r="626" s="2" customFormat="1">
      <c r="A626" s="40"/>
      <c r="B626" s="41"/>
      <c r="C626" s="42"/>
      <c r="D626" s="219" t="s">
        <v>138</v>
      </c>
      <c r="E626" s="42"/>
      <c r="F626" s="220" t="s">
        <v>705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138</v>
      </c>
      <c r="AU626" s="19" t="s">
        <v>85</v>
      </c>
    </row>
    <row r="627" s="13" customFormat="1">
      <c r="A627" s="13"/>
      <c r="B627" s="224"/>
      <c r="C627" s="225"/>
      <c r="D627" s="226" t="s">
        <v>140</v>
      </c>
      <c r="E627" s="227" t="s">
        <v>19</v>
      </c>
      <c r="F627" s="228" t="s">
        <v>405</v>
      </c>
      <c r="G627" s="225"/>
      <c r="H627" s="227" t="s">
        <v>19</v>
      </c>
      <c r="I627" s="229"/>
      <c r="J627" s="225"/>
      <c r="K627" s="225"/>
      <c r="L627" s="230"/>
      <c r="M627" s="231"/>
      <c r="N627" s="232"/>
      <c r="O627" s="232"/>
      <c r="P627" s="232"/>
      <c r="Q627" s="232"/>
      <c r="R627" s="232"/>
      <c r="S627" s="232"/>
      <c r="T627" s="23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4" t="s">
        <v>140</v>
      </c>
      <c r="AU627" s="234" t="s">
        <v>85</v>
      </c>
      <c r="AV627" s="13" t="s">
        <v>83</v>
      </c>
      <c r="AW627" s="13" t="s">
        <v>35</v>
      </c>
      <c r="AX627" s="13" t="s">
        <v>75</v>
      </c>
      <c r="AY627" s="234" t="s">
        <v>129</v>
      </c>
    </row>
    <row r="628" s="14" customFormat="1">
      <c r="A628" s="14"/>
      <c r="B628" s="235"/>
      <c r="C628" s="236"/>
      <c r="D628" s="226" t="s">
        <v>140</v>
      </c>
      <c r="E628" s="237" t="s">
        <v>19</v>
      </c>
      <c r="F628" s="238" t="s">
        <v>706</v>
      </c>
      <c r="G628" s="236"/>
      <c r="H628" s="239">
        <v>23.039999999999999</v>
      </c>
      <c r="I628" s="240"/>
      <c r="J628" s="236"/>
      <c r="K628" s="236"/>
      <c r="L628" s="241"/>
      <c r="M628" s="242"/>
      <c r="N628" s="243"/>
      <c r="O628" s="243"/>
      <c r="P628" s="243"/>
      <c r="Q628" s="243"/>
      <c r="R628" s="243"/>
      <c r="S628" s="243"/>
      <c r="T628" s="24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5" t="s">
        <v>140</v>
      </c>
      <c r="AU628" s="245" t="s">
        <v>85</v>
      </c>
      <c r="AV628" s="14" t="s">
        <v>85</v>
      </c>
      <c r="AW628" s="14" t="s">
        <v>35</v>
      </c>
      <c r="AX628" s="14" t="s">
        <v>75</v>
      </c>
      <c r="AY628" s="245" t="s">
        <v>129</v>
      </c>
    </row>
    <row r="629" s="14" customFormat="1">
      <c r="A629" s="14"/>
      <c r="B629" s="235"/>
      <c r="C629" s="236"/>
      <c r="D629" s="226" t="s">
        <v>140</v>
      </c>
      <c r="E629" s="237" t="s">
        <v>19</v>
      </c>
      <c r="F629" s="238" t="s">
        <v>707</v>
      </c>
      <c r="G629" s="236"/>
      <c r="H629" s="239">
        <v>12.24</v>
      </c>
      <c r="I629" s="240"/>
      <c r="J629" s="236"/>
      <c r="K629" s="236"/>
      <c r="L629" s="241"/>
      <c r="M629" s="242"/>
      <c r="N629" s="243"/>
      <c r="O629" s="243"/>
      <c r="P629" s="243"/>
      <c r="Q629" s="243"/>
      <c r="R629" s="243"/>
      <c r="S629" s="243"/>
      <c r="T629" s="24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5" t="s">
        <v>140</v>
      </c>
      <c r="AU629" s="245" t="s">
        <v>85</v>
      </c>
      <c r="AV629" s="14" t="s">
        <v>85</v>
      </c>
      <c r="AW629" s="14" t="s">
        <v>35</v>
      </c>
      <c r="AX629" s="14" t="s">
        <v>75</v>
      </c>
      <c r="AY629" s="245" t="s">
        <v>129</v>
      </c>
    </row>
    <row r="630" s="14" customFormat="1">
      <c r="A630" s="14"/>
      <c r="B630" s="235"/>
      <c r="C630" s="236"/>
      <c r="D630" s="226" t="s">
        <v>140</v>
      </c>
      <c r="E630" s="237" t="s">
        <v>19</v>
      </c>
      <c r="F630" s="238" t="s">
        <v>234</v>
      </c>
      <c r="G630" s="236"/>
      <c r="H630" s="239">
        <v>15</v>
      </c>
      <c r="I630" s="240"/>
      <c r="J630" s="236"/>
      <c r="K630" s="236"/>
      <c r="L630" s="241"/>
      <c r="M630" s="242"/>
      <c r="N630" s="243"/>
      <c r="O630" s="243"/>
      <c r="P630" s="243"/>
      <c r="Q630" s="243"/>
      <c r="R630" s="243"/>
      <c r="S630" s="243"/>
      <c r="T630" s="24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5" t="s">
        <v>140</v>
      </c>
      <c r="AU630" s="245" t="s">
        <v>85</v>
      </c>
      <c r="AV630" s="14" t="s">
        <v>85</v>
      </c>
      <c r="AW630" s="14" t="s">
        <v>35</v>
      </c>
      <c r="AX630" s="14" t="s">
        <v>75</v>
      </c>
      <c r="AY630" s="245" t="s">
        <v>129</v>
      </c>
    </row>
    <row r="631" s="15" customFormat="1">
      <c r="A631" s="15"/>
      <c r="B631" s="246"/>
      <c r="C631" s="247"/>
      <c r="D631" s="226" t="s">
        <v>140</v>
      </c>
      <c r="E631" s="248" t="s">
        <v>19</v>
      </c>
      <c r="F631" s="249" t="s">
        <v>151</v>
      </c>
      <c r="G631" s="247"/>
      <c r="H631" s="250">
        <v>50.280000000000001</v>
      </c>
      <c r="I631" s="251"/>
      <c r="J631" s="247"/>
      <c r="K631" s="247"/>
      <c r="L631" s="252"/>
      <c r="M631" s="253"/>
      <c r="N631" s="254"/>
      <c r="O631" s="254"/>
      <c r="P631" s="254"/>
      <c r="Q631" s="254"/>
      <c r="R631" s="254"/>
      <c r="S631" s="254"/>
      <c r="T631" s="25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56" t="s">
        <v>140</v>
      </c>
      <c r="AU631" s="256" t="s">
        <v>85</v>
      </c>
      <c r="AV631" s="15" t="s">
        <v>136</v>
      </c>
      <c r="AW631" s="15" t="s">
        <v>35</v>
      </c>
      <c r="AX631" s="15" t="s">
        <v>83</v>
      </c>
      <c r="AY631" s="256" t="s">
        <v>129</v>
      </c>
    </row>
    <row r="632" s="14" customFormat="1">
      <c r="A632" s="14"/>
      <c r="B632" s="235"/>
      <c r="C632" s="236"/>
      <c r="D632" s="226" t="s">
        <v>140</v>
      </c>
      <c r="E632" s="236"/>
      <c r="F632" s="238" t="s">
        <v>708</v>
      </c>
      <c r="G632" s="236"/>
      <c r="H632" s="239">
        <v>55.308</v>
      </c>
      <c r="I632" s="240"/>
      <c r="J632" s="236"/>
      <c r="K632" s="236"/>
      <c r="L632" s="241"/>
      <c r="M632" s="242"/>
      <c r="N632" s="243"/>
      <c r="O632" s="243"/>
      <c r="P632" s="243"/>
      <c r="Q632" s="243"/>
      <c r="R632" s="243"/>
      <c r="S632" s="243"/>
      <c r="T632" s="24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5" t="s">
        <v>140</v>
      </c>
      <c r="AU632" s="245" t="s">
        <v>85</v>
      </c>
      <c r="AV632" s="14" t="s">
        <v>85</v>
      </c>
      <c r="AW632" s="14" t="s">
        <v>4</v>
      </c>
      <c r="AX632" s="14" t="s">
        <v>83</v>
      </c>
      <c r="AY632" s="245" t="s">
        <v>129</v>
      </c>
    </row>
    <row r="633" s="2" customFormat="1" ht="16.5" customHeight="1">
      <c r="A633" s="40"/>
      <c r="B633" s="41"/>
      <c r="C633" s="257" t="s">
        <v>709</v>
      </c>
      <c r="D633" s="257" t="s">
        <v>223</v>
      </c>
      <c r="E633" s="258" t="s">
        <v>463</v>
      </c>
      <c r="F633" s="259" t="s">
        <v>464</v>
      </c>
      <c r="G633" s="260" t="s">
        <v>203</v>
      </c>
      <c r="H633" s="261">
        <v>0.050000000000000003</v>
      </c>
      <c r="I633" s="262"/>
      <c r="J633" s="263">
        <f>ROUND(I633*H633,2)</f>
        <v>0</v>
      </c>
      <c r="K633" s="259" t="s">
        <v>135</v>
      </c>
      <c r="L633" s="264"/>
      <c r="M633" s="265" t="s">
        <v>19</v>
      </c>
      <c r="N633" s="266" t="s">
        <v>46</v>
      </c>
      <c r="O633" s="86"/>
      <c r="P633" s="215">
        <f>O633*H633</f>
        <v>0</v>
      </c>
      <c r="Q633" s="215">
        <v>1</v>
      </c>
      <c r="R633" s="215">
        <f>Q633*H633</f>
        <v>0.050000000000000003</v>
      </c>
      <c r="S633" s="215">
        <v>0</v>
      </c>
      <c r="T633" s="216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17" t="s">
        <v>332</v>
      </c>
      <c r="AT633" s="217" t="s">
        <v>223</v>
      </c>
      <c r="AU633" s="217" t="s">
        <v>85</v>
      </c>
      <c r="AY633" s="19" t="s">
        <v>129</v>
      </c>
      <c r="BE633" s="218">
        <f>IF(N633="základní",J633,0)</f>
        <v>0</v>
      </c>
      <c r="BF633" s="218">
        <f>IF(N633="snížená",J633,0)</f>
        <v>0</v>
      </c>
      <c r="BG633" s="218">
        <f>IF(N633="zákl. přenesená",J633,0)</f>
        <v>0</v>
      </c>
      <c r="BH633" s="218">
        <f>IF(N633="sníž. přenesená",J633,0)</f>
        <v>0</v>
      </c>
      <c r="BI633" s="218">
        <f>IF(N633="nulová",J633,0)</f>
        <v>0</v>
      </c>
      <c r="BJ633" s="19" t="s">
        <v>83</v>
      </c>
      <c r="BK633" s="218">
        <f>ROUND(I633*H633,2)</f>
        <v>0</v>
      </c>
      <c r="BL633" s="19" t="s">
        <v>239</v>
      </c>
      <c r="BM633" s="217" t="s">
        <v>710</v>
      </c>
    </row>
    <row r="634" s="13" customFormat="1">
      <c r="A634" s="13"/>
      <c r="B634" s="224"/>
      <c r="C634" s="225"/>
      <c r="D634" s="226" t="s">
        <v>140</v>
      </c>
      <c r="E634" s="227" t="s">
        <v>19</v>
      </c>
      <c r="F634" s="228" t="s">
        <v>405</v>
      </c>
      <c r="G634" s="225"/>
      <c r="H634" s="227" t="s">
        <v>19</v>
      </c>
      <c r="I634" s="229"/>
      <c r="J634" s="225"/>
      <c r="K634" s="225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140</v>
      </c>
      <c r="AU634" s="234" t="s">
        <v>85</v>
      </c>
      <c r="AV634" s="13" t="s">
        <v>83</v>
      </c>
      <c r="AW634" s="13" t="s">
        <v>35</v>
      </c>
      <c r="AX634" s="13" t="s">
        <v>75</v>
      </c>
      <c r="AY634" s="234" t="s">
        <v>129</v>
      </c>
    </row>
    <row r="635" s="14" customFormat="1">
      <c r="A635" s="14"/>
      <c r="B635" s="235"/>
      <c r="C635" s="236"/>
      <c r="D635" s="226" t="s">
        <v>140</v>
      </c>
      <c r="E635" s="237" t="s">
        <v>19</v>
      </c>
      <c r="F635" s="238" t="s">
        <v>711</v>
      </c>
      <c r="G635" s="236"/>
      <c r="H635" s="239">
        <v>0.023</v>
      </c>
      <c r="I635" s="240"/>
      <c r="J635" s="236"/>
      <c r="K635" s="236"/>
      <c r="L635" s="241"/>
      <c r="M635" s="242"/>
      <c r="N635" s="243"/>
      <c r="O635" s="243"/>
      <c r="P635" s="243"/>
      <c r="Q635" s="243"/>
      <c r="R635" s="243"/>
      <c r="S635" s="243"/>
      <c r="T635" s="24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5" t="s">
        <v>140</v>
      </c>
      <c r="AU635" s="245" t="s">
        <v>85</v>
      </c>
      <c r="AV635" s="14" t="s">
        <v>85</v>
      </c>
      <c r="AW635" s="14" t="s">
        <v>35</v>
      </c>
      <c r="AX635" s="14" t="s">
        <v>75</v>
      </c>
      <c r="AY635" s="245" t="s">
        <v>129</v>
      </c>
    </row>
    <row r="636" s="14" customFormat="1">
      <c r="A636" s="14"/>
      <c r="B636" s="235"/>
      <c r="C636" s="236"/>
      <c r="D636" s="226" t="s">
        <v>140</v>
      </c>
      <c r="E636" s="237" t="s">
        <v>19</v>
      </c>
      <c r="F636" s="238" t="s">
        <v>712</v>
      </c>
      <c r="G636" s="236"/>
      <c r="H636" s="239">
        <v>0.012</v>
      </c>
      <c r="I636" s="240"/>
      <c r="J636" s="236"/>
      <c r="K636" s="236"/>
      <c r="L636" s="241"/>
      <c r="M636" s="242"/>
      <c r="N636" s="243"/>
      <c r="O636" s="243"/>
      <c r="P636" s="243"/>
      <c r="Q636" s="243"/>
      <c r="R636" s="243"/>
      <c r="S636" s="243"/>
      <c r="T636" s="24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5" t="s">
        <v>140</v>
      </c>
      <c r="AU636" s="245" t="s">
        <v>85</v>
      </c>
      <c r="AV636" s="14" t="s">
        <v>85</v>
      </c>
      <c r="AW636" s="14" t="s">
        <v>35</v>
      </c>
      <c r="AX636" s="14" t="s">
        <v>75</v>
      </c>
      <c r="AY636" s="245" t="s">
        <v>129</v>
      </c>
    </row>
    <row r="637" s="14" customFormat="1">
      <c r="A637" s="14"/>
      <c r="B637" s="235"/>
      <c r="C637" s="236"/>
      <c r="D637" s="226" t="s">
        <v>140</v>
      </c>
      <c r="E637" s="237" t="s">
        <v>19</v>
      </c>
      <c r="F637" s="238" t="s">
        <v>713</v>
      </c>
      <c r="G637" s="236"/>
      <c r="H637" s="239">
        <v>0.014999999999999999</v>
      </c>
      <c r="I637" s="240"/>
      <c r="J637" s="236"/>
      <c r="K637" s="236"/>
      <c r="L637" s="241"/>
      <c r="M637" s="242"/>
      <c r="N637" s="243"/>
      <c r="O637" s="243"/>
      <c r="P637" s="243"/>
      <c r="Q637" s="243"/>
      <c r="R637" s="243"/>
      <c r="S637" s="243"/>
      <c r="T637" s="24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5" t="s">
        <v>140</v>
      </c>
      <c r="AU637" s="245" t="s">
        <v>85</v>
      </c>
      <c r="AV637" s="14" t="s">
        <v>85</v>
      </c>
      <c r="AW637" s="14" t="s">
        <v>35</v>
      </c>
      <c r="AX637" s="14" t="s">
        <v>75</v>
      </c>
      <c r="AY637" s="245" t="s">
        <v>129</v>
      </c>
    </row>
    <row r="638" s="15" customFormat="1">
      <c r="A638" s="15"/>
      <c r="B638" s="246"/>
      <c r="C638" s="247"/>
      <c r="D638" s="226" t="s">
        <v>140</v>
      </c>
      <c r="E638" s="248" t="s">
        <v>19</v>
      </c>
      <c r="F638" s="249" t="s">
        <v>151</v>
      </c>
      <c r="G638" s="247"/>
      <c r="H638" s="250">
        <v>0.050000000000000003</v>
      </c>
      <c r="I638" s="251"/>
      <c r="J638" s="247"/>
      <c r="K638" s="247"/>
      <c r="L638" s="252"/>
      <c r="M638" s="253"/>
      <c r="N638" s="254"/>
      <c r="O638" s="254"/>
      <c r="P638" s="254"/>
      <c r="Q638" s="254"/>
      <c r="R638" s="254"/>
      <c r="S638" s="254"/>
      <c r="T638" s="25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56" t="s">
        <v>140</v>
      </c>
      <c r="AU638" s="256" t="s">
        <v>85</v>
      </c>
      <c r="AV638" s="15" t="s">
        <v>136</v>
      </c>
      <c r="AW638" s="15" t="s">
        <v>35</v>
      </c>
      <c r="AX638" s="15" t="s">
        <v>83</v>
      </c>
      <c r="AY638" s="256" t="s">
        <v>129</v>
      </c>
    </row>
    <row r="639" s="2" customFormat="1" ht="24.15" customHeight="1">
      <c r="A639" s="40"/>
      <c r="B639" s="41"/>
      <c r="C639" s="206" t="s">
        <v>714</v>
      </c>
      <c r="D639" s="206" t="s">
        <v>131</v>
      </c>
      <c r="E639" s="207" t="s">
        <v>715</v>
      </c>
      <c r="F639" s="208" t="s">
        <v>716</v>
      </c>
      <c r="G639" s="209" t="s">
        <v>549</v>
      </c>
      <c r="H639" s="267"/>
      <c r="I639" s="211"/>
      <c r="J639" s="212">
        <f>ROUND(I639*H639,2)</f>
        <v>0</v>
      </c>
      <c r="K639" s="208" t="s">
        <v>135</v>
      </c>
      <c r="L639" s="46"/>
      <c r="M639" s="213" t="s">
        <v>19</v>
      </c>
      <c r="N639" s="214" t="s">
        <v>46</v>
      </c>
      <c r="O639" s="86"/>
      <c r="P639" s="215">
        <f>O639*H639</f>
        <v>0</v>
      </c>
      <c r="Q639" s="215">
        <v>0</v>
      </c>
      <c r="R639" s="215">
        <f>Q639*H639</f>
        <v>0</v>
      </c>
      <c r="S639" s="215">
        <v>0</v>
      </c>
      <c r="T639" s="216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7" t="s">
        <v>239</v>
      </c>
      <c r="AT639" s="217" t="s">
        <v>131</v>
      </c>
      <c r="AU639" s="217" t="s">
        <v>85</v>
      </c>
      <c r="AY639" s="19" t="s">
        <v>129</v>
      </c>
      <c r="BE639" s="218">
        <f>IF(N639="základní",J639,0)</f>
        <v>0</v>
      </c>
      <c r="BF639" s="218">
        <f>IF(N639="snížená",J639,0)</f>
        <v>0</v>
      </c>
      <c r="BG639" s="218">
        <f>IF(N639="zákl. přenesená",J639,0)</f>
        <v>0</v>
      </c>
      <c r="BH639" s="218">
        <f>IF(N639="sníž. přenesená",J639,0)</f>
        <v>0</v>
      </c>
      <c r="BI639" s="218">
        <f>IF(N639="nulová",J639,0)</f>
        <v>0</v>
      </c>
      <c r="BJ639" s="19" t="s">
        <v>83</v>
      </c>
      <c r="BK639" s="218">
        <f>ROUND(I639*H639,2)</f>
        <v>0</v>
      </c>
      <c r="BL639" s="19" t="s">
        <v>239</v>
      </c>
      <c r="BM639" s="217" t="s">
        <v>717</v>
      </c>
    </row>
    <row r="640" s="2" customFormat="1">
      <c r="A640" s="40"/>
      <c r="B640" s="41"/>
      <c r="C640" s="42"/>
      <c r="D640" s="219" t="s">
        <v>138</v>
      </c>
      <c r="E640" s="42"/>
      <c r="F640" s="220" t="s">
        <v>718</v>
      </c>
      <c r="G640" s="42"/>
      <c r="H640" s="42"/>
      <c r="I640" s="221"/>
      <c r="J640" s="42"/>
      <c r="K640" s="42"/>
      <c r="L640" s="46"/>
      <c r="M640" s="222"/>
      <c r="N640" s="223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138</v>
      </c>
      <c r="AU640" s="19" t="s">
        <v>85</v>
      </c>
    </row>
    <row r="641" s="12" customFormat="1" ht="22.8" customHeight="1">
      <c r="A641" s="12"/>
      <c r="B641" s="190"/>
      <c r="C641" s="191"/>
      <c r="D641" s="192" t="s">
        <v>74</v>
      </c>
      <c r="E641" s="204" t="s">
        <v>719</v>
      </c>
      <c r="F641" s="204" t="s">
        <v>720</v>
      </c>
      <c r="G641" s="191"/>
      <c r="H641" s="191"/>
      <c r="I641" s="194"/>
      <c r="J641" s="205">
        <f>BK641</f>
        <v>0</v>
      </c>
      <c r="K641" s="191"/>
      <c r="L641" s="196"/>
      <c r="M641" s="197"/>
      <c r="N641" s="198"/>
      <c r="O641" s="198"/>
      <c r="P641" s="199">
        <f>SUM(P642:P654)</f>
        <v>0</v>
      </c>
      <c r="Q641" s="198"/>
      <c r="R641" s="199">
        <f>SUM(R642:R654)</f>
        <v>0.03515625</v>
      </c>
      <c r="S641" s="198"/>
      <c r="T641" s="200">
        <f>SUM(T642:T654)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01" t="s">
        <v>85</v>
      </c>
      <c r="AT641" s="202" t="s">
        <v>74</v>
      </c>
      <c r="AU641" s="202" t="s">
        <v>83</v>
      </c>
      <c r="AY641" s="201" t="s">
        <v>129</v>
      </c>
      <c r="BK641" s="203">
        <f>SUM(BK642:BK654)</f>
        <v>0</v>
      </c>
    </row>
    <row r="642" s="2" customFormat="1" ht="16.5" customHeight="1">
      <c r="A642" s="40"/>
      <c r="B642" s="41"/>
      <c r="C642" s="206" t="s">
        <v>721</v>
      </c>
      <c r="D642" s="206" t="s">
        <v>131</v>
      </c>
      <c r="E642" s="207" t="s">
        <v>722</v>
      </c>
      <c r="F642" s="208" t="s">
        <v>723</v>
      </c>
      <c r="G642" s="209" t="s">
        <v>134</v>
      </c>
      <c r="H642" s="210">
        <v>234.375</v>
      </c>
      <c r="I642" s="211"/>
      <c r="J642" s="212">
        <f>ROUND(I642*H642,2)</f>
        <v>0</v>
      </c>
      <c r="K642" s="208" t="s">
        <v>135</v>
      </c>
      <c r="L642" s="46"/>
      <c r="M642" s="213" t="s">
        <v>19</v>
      </c>
      <c r="N642" s="214" t="s">
        <v>46</v>
      </c>
      <c r="O642" s="86"/>
      <c r="P642" s="215">
        <f>O642*H642</f>
        <v>0</v>
      </c>
      <c r="Q642" s="215">
        <v>0.00014999999999999999</v>
      </c>
      <c r="R642" s="215">
        <f>Q642*H642</f>
        <v>0.03515625</v>
      </c>
      <c r="S642" s="215">
        <v>0</v>
      </c>
      <c r="T642" s="216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7" t="s">
        <v>239</v>
      </c>
      <c r="AT642" s="217" t="s">
        <v>131</v>
      </c>
      <c r="AU642" s="217" t="s">
        <v>85</v>
      </c>
      <c r="AY642" s="19" t="s">
        <v>129</v>
      </c>
      <c r="BE642" s="218">
        <f>IF(N642="základní",J642,0)</f>
        <v>0</v>
      </c>
      <c r="BF642" s="218">
        <f>IF(N642="snížená",J642,0)</f>
        <v>0</v>
      </c>
      <c r="BG642" s="218">
        <f>IF(N642="zákl. přenesená",J642,0)</f>
        <v>0</v>
      </c>
      <c r="BH642" s="218">
        <f>IF(N642="sníž. přenesená",J642,0)</f>
        <v>0</v>
      </c>
      <c r="BI642" s="218">
        <f>IF(N642="nulová",J642,0)</f>
        <v>0</v>
      </c>
      <c r="BJ642" s="19" t="s">
        <v>83</v>
      </c>
      <c r="BK642" s="218">
        <f>ROUND(I642*H642,2)</f>
        <v>0</v>
      </c>
      <c r="BL642" s="19" t="s">
        <v>239</v>
      </c>
      <c r="BM642" s="217" t="s">
        <v>724</v>
      </c>
    </row>
    <row r="643" s="2" customFormat="1">
      <c r="A643" s="40"/>
      <c r="B643" s="41"/>
      <c r="C643" s="42"/>
      <c r="D643" s="219" t="s">
        <v>138</v>
      </c>
      <c r="E643" s="42"/>
      <c r="F643" s="220" t="s">
        <v>725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138</v>
      </c>
      <c r="AU643" s="19" t="s">
        <v>85</v>
      </c>
    </row>
    <row r="644" s="13" customFormat="1">
      <c r="A644" s="13"/>
      <c r="B644" s="224"/>
      <c r="C644" s="225"/>
      <c r="D644" s="226" t="s">
        <v>140</v>
      </c>
      <c r="E644" s="227" t="s">
        <v>19</v>
      </c>
      <c r="F644" s="228" t="s">
        <v>578</v>
      </c>
      <c r="G644" s="225"/>
      <c r="H644" s="227" t="s">
        <v>19</v>
      </c>
      <c r="I644" s="229"/>
      <c r="J644" s="225"/>
      <c r="K644" s="225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140</v>
      </c>
      <c r="AU644" s="234" t="s">
        <v>85</v>
      </c>
      <c r="AV644" s="13" t="s">
        <v>83</v>
      </c>
      <c r="AW644" s="13" t="s">
        <v>35</v>
      </c>
      <c r="AX644" s="13" t="s">
        <v>75</v>
      </c>
      <c r="AY644" s="234" t="s">
        <v>129</v>
      </c>
    </row>
    <row r="645" s="14" customFormat="1">
      <c r="A645" s="14"/>
      <c r="B645" s="235"/>
      <c r="C645" s="236"/>
      <c r="D645" s="226" t="s">
        <v>140</v>
      </c>
      <c r="E645" s="237" t="s">
        <v>19</v>
      </c>
      <c r="F645" s="238" t="s">
        <v>726</v>
      </c>
      <c r="G645" s="236"/>
      <c r="H645" s="239">
        <v>111.488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5" t="s">
        <v>140</v>
      </c>
      <c r="AU645" s="245" t="s">
        <v>85</v>
      </c>
      <c r="AV645" s="14" t="s">
        <v>85</v>
      </c>
      <c r="AW645" s="14" t="s">
        <v>35</v>
      </c>
      <c r="AX645" s="14" t="s">
        <v>75</v>
      </c>
      <c r="AY645" s="245" t="s">
        <v>129</v>
      </c>
    </row>
    <row r="646" s="13" customFormat="1">
      <c r="A646" s="13"/>
      <c r="B646" s="224"/>
      <c r="C646" s="225"/>
      <c r="D646" s="226" t="s">
        <v>140</v>
      </c>
      <c r="E646" s="227" t="s">
        <v>19</v>
      </c>
      <c r="F646" s="228" t="s">
        <v>507</v>
      </c>
      <c r="G646" s="225"/>
      <c r="H646" s="227" t="s">
        <v>19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140</v>
      </c>
      <c r="AU646" s="234" t="s">
        <v>85</v>
      </c>
      <c r="AV646" s="13" t="s">
        <v>83</v>
      </c>
      <c r="AW646" s="13" t="s">
        <v>35</v>
      </c>
      <c r="AX646" s="13" t="s">
        <v>75</v>
      </c>
      <c r="AY646" s="234" t="s">
        <v>129</v>
      </c>
    </row>
    <row r="647" s="14" customFormat="1">
      <c r="A647" s="14"/>
      <c r="B647" s="235"/>
      <c r="C647" s="236"/>
      <c r="D647" s="226" t="s">
        <v>140</v>
      </c>
      <c r="E647" s="237" t="s">
        <v>19</v>
      </c>
      <c r="F647" s="238" t="s">
        <v>727</v>
      </c>
      <c r="G647" s="236"/>
      <c r="H647" s="239">
        <v>23.687999999999999</v>
      </c>
      <c r="I647" s="240"/>
      <c r="J647" s="236"/>
      <c r="K647" s="236"/>
      <c r="L647" s="241"/>
      <c r="M647" s="242"/>
      <c r="N647" s="243"/>
      <c r="O647" s="243"/>
      <c r="P647" s="243"/>
      <c r="Q647" s="243"/>
      <c r="R647" s="243"/>
      <c r="S647" s="243"/>
      <c r="T647" s="24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5" t="s">
        <v>140</v>
      </c>
      <c r="AU647" s="245" t="s">
        <v>85</v>
      </c>
      <c r="AV647" s="14" t="s">
        <v>85</v>
      </c>
      <c r="AW647" s="14" t="s">
        <v>35</v>
      </c>
      <c r="AX647" s="14" t="s">
        <v>75</v>
      </c>
      <c r="AY647" s="245" t="s">
        <v>129</v>
      </c>
    </row>
    <row r="648" s="13" customFormat="1">
      <c r="A648" s="13"/>
      <c r="B648" s="224"/>
      <c r="C648" s="225"/>
      <c r="D648" s="226" t="s">
        <v>140</v>
      </c>
      <c r="E648" s="227" t="s">
        <v>19</v>
      </c>
      <c r="F648" s="228" t="s">
        <v>608</v>
      </c>
      <c r="G648" s="225"/>
      <c r="H648" s="227" t="s">
        <v>19</v>
      </c>
      <c r="I648" s="229"/>
      <c r="J648" s="225"/>
      <c r="K648" s="225"/>
      <c r="L648" s="230"/>
      <c r="M648" s="231"/>
      <c r="N648" s="232"/>
      <c r="O648" s="232"/>
      <c r="P648" s="232"/>
      <c r="Q648" s="232"/>
      <c r="R648" s="232"/>
      <c r="S648" s="232"/>
      <c r="T648" s="23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4" t="s">
        <v>140</v>
      </c>
      <c r="AU648" s="234" t="s">
        <v>85</v>
      </c>
      <c r="AV648" s="13" t="s">
        <v>83</v>
      </c>
      <c r="AW648" s="13" t="s">
        <v>35</v>
      </c>
      <c r="AX648" s="13" t="s">
        <v>75</v>
      </c>
      <c r="AY648" s="234" t="s">
        <v>129</v>
      </c>
    </row>
    <row r="649" s="14" customFormat="1">
      <c r="A649" s="14"/>
      <c r="B649" s="235"/>
      <c r="C649" s="236"/>
      <c r="D649" s="226" t="s">
        <v>140</v>
      </c>
      <c r="E649" s="237" t="s">
        <v>19</v>
      </c>
      <c r="F649" s="238" t="s">
        <v>728</v>
      </c>
      <c r="G649" s="236"/>
      <c r="H649" s="239">
        <v>28.646000000000001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5" t="s">
        <v>140</v>
      </c>
      <c r="AU649" s="245" t="s">
        <v>85</v>
      </c>
      <c r="AV649" s="14" t="s">
        <v>85</v>
      </c>
      <c r="AW649" s="14" t="s">
        <v>35</v>
      </c>
      <c r="AX649" s="14" t="s">
        <v>75</v>
      </c>
      <c r="AY649" s="245" t="s">
        <v>129</v>
      </c>
    </row>
    <row r="650" s="13" customFormat="1">
      <c r="A650" s="13"/>
      <c r="B650" s="224"/>
      <c r="C650" s="225"/>
      <c r="D650" s="226" t="s">
        <v>140</v>
      </c>
      <c r="E650" s="227" t="s">
        <v>19</v>
      </c>
      <c r="F650" s="228" t="s">
        <v>663</v>
      </c>
      <c r="G650" s="225"/>
      <c r="H650" s="227" t="s">
        <v>19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4" t="s">
        <v>140</v>
      </c>
      <c r="AU650" s="234" t="s">
        <v>85</v>
      </c>
      <c r="AV650" s="13" t="s">
        <v>83</v>
      </c>
      <c r="AW650" s="13" t="s">
        <v>35</v>
      </c>
      <c r="AX650" s="13" t="s">
        <v>75</v>
      </c>
      <c r="AY650" s="234" t="s">
        <v>129</v>
      </c>
    </row>
    <row r="651" s="14" customFormat="1">
      <c r="A651" s="14"/>
      <c r="B651" s="235"/>
      <c r="C651" s="236"/>
      <c r="D651" s="226" t="s">
        <v>140</v>
      </c>
      <c r="E651" s="237" t="s">
        <v>19</v>
      </c>
      <c r="F651" s="238" t="s">
        <v>729</v>
      </c>
      <c r="G651" s="236"/>
      <c r="H651" s="239">
        <v>30.16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140</v>
      </c>
      <c r="AU651" s="245" t="s">
        <v>85</v>
      </c>
      <c r="AV651" s="14" t="s">
        <v>85</v>
      </c>
      <c r="AW651" s="14" t="s">
        <v>35</v>
      </c>
      <c r="AX651" s="14" t="s">
        <v>75</v>
      </c>
      <c r="AY651" s="245" t="s">
        <v>129</v>
      </c>
    </row>
    <row r="652" s="14" customFormat="1">
      <c r="A652" s="14"/>
      <c r="B652" s="235"/>
      <c r="C652" s="236"/>
      <c r="D652" s="226" t="s">
        <v>140</v>
      </c>
      <c r="E652" s="237" t="s">
        <v>19</v>
      </c>
      <c r="F652" s="238" t="s">
        <v>730</v>
      </c>
      <c r="G652" s="236"/>
      <c r="H652" s="239">
        <v>29.231999999999999</v>
      </c>
      <c r="I652" s="240"/>
      <c r="J652" s="236"/>
      <c r="K652" s="236"/>
      <c r="L652" s="241"/>
      <c r="M652" s="242"/>
      <c r="N652" s="243"/>
      <c r="O652" s="243"/>
      <c r="P652" s="243"/>
      <c r="Q652" s="243"/>
      <c r="R652" s="243"/>
      <c r="S652" s="243"/>
      <c r="T652" s="24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5" t="s">
        <v>140</v>
      </c>
      <c r="AU652" s="245" t="s">
        <v>85</v>
      </c>
      <c r="AV652" s="14" t="s">
        <v>85</v>
      </c>
      <c r="AW652" s="14" t="s">
        <v>35</v>
      </c>
      <c r="AX652" s="14" t="s">
        <v>75</v>
      </c>
      <c r="AY652" s="245" t="s">
        <v>129</v>
      </c>
    </row>
    <row r="653" s="15" customFormat="1">
      <c r="A653" s="15"/>
      <c r="B653" s="246"/>
      <c r="C653" s="247"/>
      <c r="D653" s="226" t="s">
        <v>140</v>
      </c>
      <c r="E653" s="248" t="s">
        <v>19</v>
      </c>
      <c r="F653" s="249" t="s">
        <v>151</v>
      </c>
      <c r="G653" s="247"/>
      <c r="H653" s="250">
        <v>223.214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56" t="s">
        <v>140</v>
      </c>
      <c r="AU653" s="256" t="s">
        <v>85</v>
      </c>
      <c r="AV653" s="15" t="s">
        <v>136</v>
      </c>
      <c r="AW653" s="15" t="s">
        <v>35</v>
      </c>
      <c r="AX653" s="15" t="s">
        <v>83</v>
      </c>
      <c r="AY653" s="256" t="s">
        <v>129</v>
      </c>
    </row>
    <row r="654" s="14" customFormat="1">
      <c r="A654" s="14"/>
      <c r="B654" s="235"/>
      <c r="C654" s="236"/>
      <c r="D654" s="226" t="s">
        <v>140</v>
      </c>
      <c r="E654" s="236"/>
      <c r="F654" s="238" t="s">
        <v>731</v>
      </c>
      <c r="G654" s="236"/>
      <c r="H654" s="239">
        <v>234.375</v>
      </c>
      <c r="I654" s="240"/>
      <c r="J654" s="236"/>
      <c r="K654" s="236"/>
      <c r="L654" s="241"/>
      <c r="M654" s="242"/>
      <c r="N654" s="243"/>
      <c r="O654" s="243"/>
      <c r="P654" s="243"/>
      <c r="Q654" s="243"/>
      <c r="R654" s="243"/>
      <c r="S654" s="243"/>
      <c r="T654" s="24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5" t="s">
        <v>140</v>
      </c>
      <c r="AU654" s="245" t="s">
        <v>85</v>
      </c>
      <c r="AV654" s="14" t="s">
        <v>85</v>
      </c>
      <c r="AW654" s="14" t="s">
        <v>4</v>
      </c>
      <c r="AX654" s="14" t="s">
        <v>83</v>
      </c>
      <c r="AY654" s="245" t="s">
        <v>129</v>
      </c>
    </row>
    <row r="655" s="12" customFormat="1" ht="22.8" customHeight="1">
      <c r="A655" s="12"/>
      <c r="B655" s="190"/>
      <c r="C655" s="191"/>
      <c r="D655" s="192" t="s">
        <v>74</v>
      </c>
      <c r="E655" s="204" t="s">
        <v>732</v>
      </c>
      <c r="F655" s="204" t="s">
        <v>733</v>
      </c>
      <c r="G655" s="191"/>
      <c r="H655" s="191"/>
      <c r="I655" s="194"/>
      <c r="J655" s="205">
        <f>BK655</f>
        <v>0</v>
      </c>
      <c r="K655" s="191"/>
      <c r="L655" s="196"/>
      <c r="M655" s="197"/>
      <c r="N655" s="198"/>
      <c r="O655" s="198"/>
      <c r="P655" s="199">
        <f>SUM(P656:P662)</f>
        <v>0</v>
      </c>
      <c r="Q655" s="198"/>
      <c r="R655" s="199">
        <f>SUM(R656:R662)</f>
        <v>1.5823375200000001</v>
      </c>
      <c r="S655" s="198"/>
      <c r="T655" s="200">
        <f>SUM(T656:T662)</f>
        <v>0</v>
      </c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R655" s="201" t="s">
        <v>85</v>
      </c>
      <c r="AT655" s="202" t="s">
        <v>74</v>
      </c>
      <c r="AU655" s="202" t="s">
        <v>83</v>
      </c>
      <c r="AY655" s="201" t="s">
        <v>129</v>
      </c>
      <c r="BK655" s="203">
        <f>SUM(BK656:BK662)</f>
        <v>0</v>
      </c>
    </row>
    <row r="656" s="2" customFormat="1" ht="24.15" customHeight="1">
      <c r="A656" s="40"/>
      <c r="B656" s="41"/>
      <c r="C656" s="206" t="s">
        <v>734</v>
      </c>
      <c r="D656" s="206" t="s">
        <v>131</v>
      </c>
      <c r="E656" s="207" t="s">
        <v>735</v>
      </c>
      <c r="F656" s="208" t="s">
        <v>736</v>
      </c>
      <c r="G656" s="209" t="s">
        <v>134</v>
      </c>
      <c r="H656" s="210">
        <v>74.498000000000005</v>
      </c>
      <c r="I656" s="211"/>
      <c r="J656" s="212">
        <f>ROUND(I656*H656,2)</f>
        <v>0</v>
      </c>
      <c r="K656" s="208" t="s">
        <v>19</v>
      </c>
      <c r="L656" s="46"/>
      <c r="M656" s="213" t="s">
        <v>19</v>
      </c>
      <c r="N656" s="214" t="s">
        <v>46</v>
      </c>
      <c r="O656" s="86"/>
      <c r="P656" s="215">
        <f>O656*H656</f>
        <v>0</v>
      </c>
      <c r="Q656" s="215">
        <v>0.021239999999999998</v>
      </c>
      <c r="R656" s="215">
        <f>Q656*H656</f>
        <v>1.5823375200000001</v>
      </c>
      <c r="S656" s="215">
        <v>0</v>
      </c>
      <c r="T656" s="216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7" t="s">
        <v>239</v>
      </c>
      <c r="AT656" s="217" t="s">
        <v>131</v>
      </c>
      <c r="AU656" s="217" t="s">
        <v>85</v>
      </c>
      <c r="AY656" s="19" t="s">
        <v>129</v>
      </c>
      <c r="BE656" s="218">
        <f>IF(N656="základní",J656,0)</f>
        <v>0</v>
      </c>
      <c r="BF656" s="218">
        <f>IF(N656="snížená",J656,0)</f>
        <v>0</v>
      </c>
      <c r="BG656" s="218">
        <f>IF(N656="zákl. přenesená",J656,0)</f>
        <v>0</v>
      </c>
      <c r="BH656" s="218">
        <f>IF(N656="sníž. přenesená",J656,0)</f>
        <v>0</v>
      </c>
      <c r="BI656" s="218">
        <f>IF(N656="nulová",J656,0)</f>
        <v>0</v>
      </c>
      <c r="BJ656" s="19" t="s">
        <v>83</v>
      </c>
      <c r="BK656" s="218">
        <f>ROUND(I656*H656,2)</f>
        <v>0</v>
      </c>
      <c r="BL656" s="19" t="s">
        <v>239</v>
      </c>
      <c r="BM656" s="217" t="s">
        <v>737</v>
      </c>
    </row>
    <row r="657" s="13" customFormat="1">
      <c r="A657" s="13"/>
      <c r="B657" s="224"/>
      <c r="C657" s="225"/>
      <c r="D657" s="226" t="s">
        <v>140</v>
      </c>
      <c r="E657" s="227" t="s">
        <v>19</v>
      </c>
      <c r="F657" s="228" t="s">
        <v>738</v>
      </c>
      <c r="G657" s="225"/>
      <c r="H657" s="227" t="s">
        <v>19</v>
      </c>
      <c r="I657" s="229"/>
      <c r="J657" s="225"/>
      <c r="K657" s="225"/>
      <c r="L657" s="230"/>
      <c r="M657" s="231"/>
      <c r="N657" s="232"/>
      <c r="O657" s="232"/>
      <c r="P657" s="232"/>
      <c r="Q657" s="232"/>
      <c r="R657" s="232"/>
      <c r="S657" s="232"/>
      <c r="T657" s="23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4" t="s">
        <v>140</v>
      </c>
      <c r="AU657" s="234" t="s">
        <v>85</v>
      </c>
      <c r="AV657" s="13" t="s">
        <v>83</v>
      </c>
      <c r="AW657" s="13" t="s">
        <v>35</v>
      </c>
      <c r="AX657" s="13" t="s">
        <v>75</v>
      </c>
      <c r="AY657" s="234" t="s">
        <v>129</v>
      </c>
    </row>
    <row r="658" s="14" customFormat="1">
      <c r="A658" s="14"/>
      <c r="B658" s="235"/>
      <c r="C658" s="236"/>
      <c r="D658" s="226" t="s">
        <v>140</v>
      </c>
      <c r="E658" s="237" t="s">
        <v>19</v>
      </c>
      <c r="F658" s="238" t="s">
        <v>739</v>
      </c>
      <c r="G658" s="236"/>
      <c r="H658" s="239">
        <v>70.950000000000003</v>
      </c>
      <c r="I658" s="240"/>
      <c r="J658" s="236"/>
      <c r="K658" s="236"/>
      <c r="L658" s="241"/>
      <c r="M658" s="242"/>
      <c r="N658" s="243"/>
      <c r="O658" s="243"/>
      <c r="P658" s="243"/>
      <c r="Q658" s="243"/>
      <c r="R658" s="243"/>
      <c r="S658" s="243"/>
      <c r="T658" s="24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5" t="s">
        <v>140</v>
      </c>
      <c r="AU658" s="245" t="s">
        <v>85</v>
      </c>
      <c r="AV658" s="14" t="s">
        <v>85</v>
      </c>
      <c r="AW658" s="14" t="s">
        <v>35</v>
      </c>
      <c r="AX658" s="14" t="s">
        <v>75</v>
      </c>
      <c r="AY658" s="245" t="s">
        <v>129</v>
      </c>
    </row>
    <row r="659" s="15" customFormat="1">
      <c r="A659" s="15"/>
      <c r="B659" s="246"/>
      <c r="C659" s="247"/>
      <c r="D659" s="226" t="s">
        <v>140</v>
      </c>
      <c r="E659" s="248" t="s">
        <v>19</v>
      </c>
      <c r="F659" s="249" t="s">
        <v>151</v>
      </c>
      <c r="G659" s="247"/>
      <c r="H659" s="250">
        <v>70.950000000000003</v>
      </c>
      <c r="I659" s="251"/>
      <c r="J659" s="247"/>
      <c r="K659" s="247"/>
      <c r="L659" s="252"/>
      <c r="M659" s="253"/>
      <c r="N659" s="254"/>
      <c r="O659" s="254"/>
      <c r="P659" s="254"/>
      <c r="Q659" s="254"/>
      <c r="R659" s="254"/>
      <c r="S659" s="254"/>
      <c r="T659" s="25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56" t="s">
        <v>140</v>
      </c>
      <c r="AU659" s="256" t="s">
        <v>85</v>
      </c>
      <c r="AV659" s="15" t="s">
        <v>136</v>
      </c>
      <c r="AW659" s="15" t="s">
        <v>35</v>
      </c>
      <c r="AX659" s="15" t="s">
        <v>83</v>
      </c>
      <c r="AY659" s="256" t="s">
        <v>129</v>
      </c>
    </row>
    <row r="660" s="14" customFormat="1">
      <c r="A660" s="14"/>
      <c r="B660" s="235"/>
      <c r="C660" s="236"/>
      <c r="D660" s="226" t="s">
        <v>140</v>
      </c>
      <c r="E660" s="236"/>
      <c r="F660" s="238" t="s">
        <v>740</v>
      </c>
      <c r="G660" s="236"/>
      <c r="H660" s="239">
        <v>74.498000000000005</v>
      </c>
      <c r="I660" s="240"/>
      <c r="J660" s="236"/>
      <c r="K660" s="236"/>
      <c r="L660" s="241"/>
      <c r="M660" s="242"/>
      <c r="N660" s="243"/>
      <c r="O660" s="243"/>
      <c r="P660" s="243"/>
      <c r="Q660" s="243"/>
      <c r="R660" s="243"/>
      <c r="S660" s="243"/>
      <c r="T660" s="24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5" t="s">
        <v>140</v>
      </c>
      <c r="AU660" s="245" t="s">
        <v>85</v>
      </c>
      <c r="AV660" s="14" t="s">
        <v>85</v>
      </c>
      <c r="AW660" s="14" t="s">
        <v>4</v>
      </c>
      <c r="AX660" s="14" t="s">
        <v>83</v>
      </c>
      <c r="AY660" s="245" t="s">
        <v>129</v>
      </c>
    </row>
    <row r="661" s="2" customFormat="1" ht="24.15" customHeight="1">
      <c r="A661" s="40"/>
      <c r="B661" s="41"/>
      <c r="C661" s="206" t="s">
        <v>741</v>
      </c>
      <c r="D661" s="206" t="s">
        <v>131</v>
      </c>
      <c r="E661" s="207" t="s">
        <v>742</v>
      </c>
      <c r="F661" s="208" t="s">
        <v>743</v>
      </c>
      <c r="G661" s="209" t="s">
        <v>549</v>
      </c>
      <c r="H661" s="267"/>
      <c r="I661" s="211"/>
      <c r="J661" s="212">
        <f>ROUND(I661*H661,2)</f>
        <v>0</v>
      </c>
      <c r="K661" s="208" t="s">
        <v>135</v>
      </c>
      <c r="L661" s="46"/>
      <c r="M661" s="213" t="s">
        <v>19</v>
      </c>
      <c r="N661" s="214" t="s">
        <v>46</v>
      </c>
      <c r="O661" s="86"/>
      <c r="P661" s="215">
        <f>O661*H661</f>
        <v>0</v>
      </c>
      <c r="Q661" s="215">
        <v>0</v>
      </c>
      <c r="R661" s="215">
        <f>Q661*H661</f>
        <v>0</v>
      </c>
      <c r="S661" s="215">
        <v>0</v>
      </c>
      <c r="T661" s="216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7" t="s">
        <v>239</v>
      </c>
      <c r="AT661" s="217" t="s">
        <v>131</v>
      </c>
      <c r="AU661" s="217" t="s">
        <v>85</v>
      </c>
      <c r="AY661" s="19" t="s">
        <v>129</v>
      </c>
      <c r="BE661" s="218">
        <f>IF(N661="základní",J661,0)</f>
        <v>0</v>
      </c>
      <c r="BF661" s="218">
        <f>IF(N661="snížená",J661,0)</f>
        <v>0</v>
      </c>
      <c r="BG661" s="218">
        <f>IF(N661="zákl. přenesená",J661,0)</f>
        <v>0</v>
      </c>
      <c r="BH661" s="218">
        <f>IF(N661="sníž. přenesená",J661,0)</f>
        <v>0</v>
      </c>
      <c r="BI661" s="218">
        <f>IF(N661="nulová",J661,0)</f>
        <v>0</v>
      </c>
      <c r="BJ661" s="19" t="s">
        <v>83</v>
      </c>
      <c r="BK661" s="218">
        <f>ROUND(I661*H661,2)</f>
        <v>0</v>
      </c>
      <c r="BL661" s="19" t="s">
        <v>239</v>
      </c>
      <c r="BM661" s="217" t="s">
        <v>744</v>
      </c>
    </row>
    <row r="662" s="2" customFormat="1">
      <c r="A662" s="40"/>
      <c r="B662" s="41"/>
      <c r="C662" s="42"/>
      <c r="D662" s="219" t="s">
        <v>138</v>
      </c>
      <c r="E662" s="42"/>
      <c r="F662" s="220" t="s">
        <v>745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138</v>
      </c>
      <c r="AU662" s="19" t="s">
        <v>85</v>
      </c>
    </row>
    <row r="663" s="12" customFormat="1" ht="22.8" customHeight="1">
      <c r="A663" s="12"/>
      <c r="B663" s="190"/>
      <c r="C663" s="191"/>
      <c r="D663" s="192" t="s">
        <v>74</v>
      </c>
      <c r="E663" s="204" t="s">
        <v>746</v>
      </c>
      <c r="F663" s="204" t="s">
        <v>747</v>
      </c>
      <c r="G663" s="191"/>
      <c r="H663" s="191"/>
      <c r="I663" s="194"/>
      <c r="J663" s="205">
        <f>BK663</f>
        <v>0</v>
      </c>
      <c r="K663" s="191"/>
      <c r="L663" s="196"/>
      <c r="M663" s="197"/>
      <c r="N663" s="198"/>
      <c r="O663" s="198"/>
      <c r="P663" s="199">
        <f>SUM(P664:P685)</f>
        <v>0</v>
      </c>
      <c r="Q663" s="198"/>
      <c r="R663" s="199">
        <f>SUM(R664:R685)</f>
        <v>0.32040816</v>
      </c>
      <c r="S663" s="198"/>
      <c r="T663" s="200">
        <f>SUM(T664:T685)</f>
        <v>0</v>
      </c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R663" s="201" t="s">
        <v>85</v>
      </c>
      <c r="AT663" s="202" t="s">
        <v>74</v>
      </c>
      <c r="AU663" s="202" t="s">
        <v>83</v>
      </c>
      <c r="AY663" s="201" t="s">
        <v>129</v>
      </c>
      <c r="BK663" s="203">
        <f>SUM(BK664:BK685)</f>
        <v>0</v>
      </c>
    </row>
    <row r="664" s="2" customFormat="1" ht="16.5" customHeight="1">
      <c r="A664" s="40"/>
      <c r="B664" s="41"/>
      <c r="C664" s="206" t="s">
        <v>748</v>
      </c>
      <c r="D664" s="206" t="s">
        <v>131</v>
      </c>
      <c r="E664" s="207" t="s">
        <v>749</v>
      </c>
      <c r="F664" s="208" t="s">
        <v>750</v>
      </c>
      <c r="G664" s="209" t="s">
        <v>134</v>
      </c>
      <c r="H664" s="210">
        <v>216.49199999999999</v>
      </c>
      <c r="I664" s="211"/>
      <c r="J664" s="212">
        <f>ROUND(I664*H664,2)</f>
        <v>0</v>
      </c>
      <c r="K664" s="208" t="s">
        <v>135</v>
      </c>
      <c r="L664" s="46"/>
      <c r="M664" s="213" t="s">
        <v>19</v>
      </c>
      <c r="N664" s="214" t="s">
        <v>46</v>
      </c>
      <c r="O664" s="86"/>
      <c r="P664" s="215">
        <f>O664*H664</f>
        <v>0</v>
      </c>
      <c r="Q664" s="215">
        <v>0.00148</v>
      </c>
      <c r="R664" s="215">
        <f>Q664*H664</f>
        <v>0.32040816</v>
      </c>
      <c r="S664" s="215">
        <v>0</v>
      </c>
      <c r="T664" s="216">
        <f>S664*H664</f>
        <v>0</v>
      </c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R664" s="217" t="s">
        <v>239</v>
      </c>
      <c r="AT664" s="217" t="s">
        <v>131</v>
      </c>
      <c r="AU664" s="217" t="s">
        <v>85</v>
      </c>
      <c r="AY664" s="19" t="s">
        <v>129</v>
      </c>
      <c r="BE664" s="218">
        <f>IF(N664="základní",J664,0)</f>
        <v>0</v>
      </c>
      <c r="BF664" s="218">
        <f>IF(N664="snížená",J664,0)</f>
        <v>0</v>
      </c>
      <c r="BG664" s="218">
        <f>IF(N664="zákl. přenesená",J664,0)</f>
        <v>0</v>
      </c>
      <c r="BH664" s="218">
        <f>IF(N664="sníž. přenesená",J664,0)</f>
        <v>0</v>
      </c>
      <c r="BI664" s="218">
        <f>IF(N664="nulová",J664,0)</f>
        <v>0</v>
      </c>
      <c r="BJ664" s="19" t="s">
        <v>83</v>
      </c>
      <c r="BK664" s="218">
        <f>ROUND(I664*H664,2)</f>
        <v>0</v>
      </c>
      <c r="BL664" s="19" t="s">
        <v>239</v>
      </c>
      <c r="BM664" s="217" t="s">
        <v>751</v>
      </c>
    </row>
    <row r="665" s="2" customFormat="1">
      <c r="A665" s="40"/>
      <c r="B665" s="41"/>
      <c r="C665" s="42"/>
      <c r="D665" s="219" t="s">
        <v>138</v>
      </c>
      <c r="E665" s="42"/>
      <c r="F665" s="220" t="s">
        <v>752</v>
      </c>
      <c r="G665" s="42"/>
      <c r="H665" s="42"/>
      <c r="I665" s="221"/>
      <c r="J665" s="42"/>
      <c r="K665" s="42"/>
      <c r="L665" s="46"/>
      <c r="M665" s="222"/>
      <c r="N665" s="223"/>
      <c r="O665" s="86"/>
      <c r="P665" s="86"/>
      <c r="Q665" s="86"/>
      <c r="R665" s="86"/>
      <c r="S665" s="86"/>
      <c r="T665" s="87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T665" s="19" t="s">
        <v>138</v>
      </c>
      <c r="AU665" s="19" t="s">
        <v>85</v>
      </c>
    </row>
    <row r="666" s="13" customFormat="1">
      <c r="A666" s="13"/>
      <c r="B666" s="224"/>
      <c r="C666" s="225"/>
      <c r="D666" s="226" t="s">
        <v>140</v>
      </c>
      <c r="E666" s="227" t="s">
        <v>19</v>
      </c>
      <c r="F666" s="228" t="s">
        <v>685</v>
      </c>
      <c r="G666" s="225"/>
      <c r="H666" s="227" t="s">
        <v>19</v>
      </c>
      <c r="I666" s="229"/>
      <c r="J666" s="225"/>
      <c r="K666" s="225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140</v>
      </c>
      <c r="AU666" s="234" t="s">
        <v>85</v>
      </c>
      <c r="AV666" s="13" t="s">
        <v>83</v>
      </c>
      <c r="AW666" s="13" t="s">
        <v>35</v>
      </c>
      <c r="AX666" s="13" t="s">
        <v>75</v>
      </c>
      <c r="AY666" s="234" t="s">
        <v>129</v>
      </c>
    </row>
    <row r="667" s="14" customFormat="1">
      <c r="A667" s="14"/>
      <c r="B667" s="235"/>
      <c r="C667" s="236"/>
      <c r="D667" s="226" t="s">
        <v>140</v>
      </c>
      <c r="E667" s="237" t="s">
        <v>19</v>
      </c>
      <c r="F667" s="238" t="s">
        <v>753</v>
      </c>
      <c r="G667" s="236"/>
      <c r="H667" s="239">
        <v>54</v>
      </c>
      <c r="I667" s="240"/>
      <c r="J667" s="236"/>
      <c r="K667" s="236"/>
      <c r="L667" s="241"/>
      <c r="M667" s="242"/>
      <c r="N667" s="243"/>
      <c r="O667" s="243"/>
      <c r="P667" s="243"/>
      <c r="Q667" s="243"/>
      <c r="R667" s="243"/>
      <c r="S667" s="243"/>
      <c r="T667" s="24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5" t="s">
        <v>140</v>
      </c>
      <c r="AU667" s="245" t="s">
        <v>85</v>
      </c>
      <c r="AV667" s="14" t="s">
        <v>85</v>
      </c>
      <c r="AW667" s="14" t="s">
        <v>35</v>
      </c>
      <c r="AX667" s="14" t="s">
        <v>75</v>
      </c>
      <c r="AY667" s="245" t="s">
        <v>129</v>
      </c>
    </row>
    <row r="668" s="14" customFormat="1">
      <c r="A668" s="14"/>
      <c r="B668" s="235"/>
      <c r="C668" s="236"/>
      <c r="D668" s="226" t="s">
        <v>140</v>
      </c>
      <c r="E668" s="237" t="s">
        <v>19</v>
      </c>
      <c r="F668" s="238" t="s">
        <v>754</v>
      </c>
      <c r="G668" s="236"/>
      <c r="H668" s="239">
        <v>13.199999999999999</v>
      </c>
      <c r="I668" s="240"/>
      <c r="J668" s="236"/>
      <c r="K668" s="236"/>
      <c r="L668" s="241"/>
      <c r="M668" s="242"/>
      <c r="N668" s="243"/>
      <c r="O668" s="243"/>
      <c r="P668" s="243"/>
      <c r="Q668" s="243"/>
      <c r="R668" s="243"/>
      <c r="S668" s="243"/>
      <c r="T668" s="24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5" t="s">
        <v>140</v>
      </c>
      <c r="AU668" s="245" t="s">
        <v>85</v>
      </c>
      <c r="AV668" s="14" t="s">
        <v>85</v>
      </c>
      <c r="AW668" s="14" t="s">
        <v>35</v>
      </c>
      <c r="AX668" s="14" t="s">
        <v>75</v>
      </c>
      <c r="AY668" s="245" t="s">
        <v>129</v>
      </c>
    </row>
    <row r="669" s="14" customFormat="1">
      <c r="A669" s="14"/>
      <c r="B669" s="235"/>
      <c r="C669" s="236"/>
      <c r="D669" s="226" t="s">
        <v>140</v>
      </c>
      <c r="E669" s="237" t="s">
        <v>19</v>
      </c>
      <c r="F669" s="238" t="s">
        <v>755</v>
      </c>
      <c r="G669" s="236"/>
      <c r="H669" s="239">
        <v>2.2610000000000001</v>
      </c>
      <c r="I669" s="240"/>
      <c r="J669" s="236"/>
      <c r="K669" s="236"/>
      <c r="L669" s="241"/>
      <c r="M669" s="242"/>
      <c r="N669" s="243"/>
      <c r="O669" s="243"/>
      <c r="P669" s="243"/>
      <c r="Q669" s="243"/>
      <c r="R669" s="243"/>
      <c r="S669" s="243"/>
      <c r="T669" s="24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5" t="s">
        <v>140</v>
      </c>
      <c r="AU669" s="245" t="s">
        <v>85</v>
      </c>
      <c r="AV669" s="14" t="s">
        <v>85</v>
      </c>
      <c r="AW669" s="14" t="s">
        <v>35</v>
      </c>
      <c r="AX669" s="14" t="s">
        <v>75</v>
      </c>
      <c r="AY669" s="245" t="s">
        <v>129</v>
      </c>
    </row>
    <row r="670" s="13" customFormat="1">
      <c r="A670" s="13"/>
      <c r="B670" s="224"/>
      <c r="C670" s="225"/>
      <c r="D670" s="226" t="s">
        <v>140</v>
      </c>
      <c r="E670" s="227" t="s">
        <v>19</v>
      </c>
      <c r="F670" s="228" t="s">
        <v>328</v>
      </c>
      <c r="G670" s="225"/>
      <c r="H670" s="227" t="s">
        <v>19</v>
      </c>
      <c r="I670" s="229"/>
      <c r="J670" s="225"/>
      <c r="K670" s="225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140</v>
      </c>
      <c r="AU670" s="234" t="s">
        <v>85</v>
      </c>
      <c r="AV670" s="13" t="s">
        <v>83</v>
      </c>
      <c r="AW670" s="13" t="s">
        <v>35</v>
      </c>
      <c r="AX670" s="13" t="s">
        <v>75</v>
      </c>
      <c r="AY670" s="234" t="s">
        <v>129</v>
      </c>
    </row>
    <row r="671" s="14" customFormat="1">
      <c r="A671" s="14"/>
      <c r="B671" s="235"/>
      <c r="C671" s="236"/>
      <c r="D671" s="226" t="s">
        <v>140</v>
      </c>
      <c r="E671" s="237" t="s">
        <v>19</v>
      </c>
      <c r="F671" s="238" t="s">
        <v>756</v>
      </c>
      <c r="G671" s="236"/>
      <c r="H671" s="239">
        <v>35.280000000000001</v>
      </c>
      <c r="I671" s="240"/>
      <c r="J671" s="236"/>
      <c r="K671" s="236"/>
      <c r="L671" s="241"/>
      <c r="M671" s="242"/>
      <c r="N671" s="243"/>
      <c r="O671" s="243"/>
      <c r="P671" s="243"/>
      <c r="Q671" s="243"/>
      <c r="R671" s="243"/>
      <c r="S671" s="243"/>
      <c r="T671" s="24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5" t="s">
        <v>140</v>
      </c>
      <c r="AU671" s="245" t="s">
        <v>85</v>
      </c>
      <c r="AV671" s="14" t="s">
        <v>85</v>
      </c>
      <c r="AW671" s="14" t="s">
        <v>35</v>
      </c>
      <c r="AX671" s="14" t="s">
        <v>75</v>
      </c>
      <c r="AY671" s="245" t="s">
        <v>129</v>
      </c>
    </row>
    <row r="672" s="14" customFormat="1">
      <c r="A672" s="14"/>
      <c r="B672" s="235"/>
      <c r="C672" s="236"/>
      <c r="D672" s="226" t="s">
        <v>140</v>
      </c>
      <c r="E672" s="237" t="s">
        <v>19</v>
      </c>
      <c r="F672" s="238" t="s">
        <v>757</v>
      </c>
      <c r="G672" s="236"/>
      <c r="H672" s="239">
        <v>40.479999999999997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5" t="s">
        <v>140</v>
      </c>
      <c r="AU672" s="245" t="s">
        <v>85</v>
      </c>
      <c r="AV672" s="14" t="s">
        <v>85</v>
      </c>
      <c r="AW672" s="14" t="s">
        <v>35</v>
      </c>
      <c r="AX672" s="14" t="s">
        <v>75</v>
      </c>
      <c r="AY672" s="245" t="s">
        <v>129</v>
      </c>
    </row>
    <row r="673" s="14" customFormat="1">
      <c r="A673" s="14"/>
      <c r="B673" s="235"/>
      <c r="C673" s="236"/>
      <c r="D673" s="226" t="s">
        <v>140</v>
      </c>
      <c r="E673" s="237" t="s">
        <v>19</v>
      </c>
      <c r="F673" s="238" t="s">
        <v>758</v>
      </c>
      <c r="G673" s="236"/>
      <c r="H673" s="239">
        <v>2.52</v>
      </c>
      <c r="I673" s="240"/>
      <c r="J673" s="236"/>
      <c r="K673" s="236"/>
      <c r="L673" s="241"/>
      <c r="M673" s="242"/>
      <c r="N673" s="243"/>
      <c r="O673" s="243"/>
      <c r="P673" s="243"/>
      <c r="Q673" s="243"/>
      <c r="R673" s="243"/>
      <c r="S673" s="243"/>
      <c r="T673" s="24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5" t="s">
        <v>140</v>
      </c>
      <c r="AU673" s="245" t="s">
        <v>85</v>
      </c>
      <c r="AV673" s="14" t="s">
        <v>85</v>
      </c>
      <c r="AW673" s="14" t="s">
        <v>35</v>
      </c>
      <c r="AX673" s="14" t="s">
        <v>75</v>
      </c>
      <c r="AY673" s="245" t="s">
        <v>129</v>
      </c>
    </row>
    <row r="674" s="14" customFormat="1">
      <c r="A674" s="14"/>
      <c r="B674" s="235"/>
      <c r="C674" s="236"/>
      <c r="D674" s="226" t="s">
        <v>140</v>
      </c>
      <c r="E674" s="237" t="s">
        <v>19</v>
      </c>
      <c r="F674" s="238" t="s">
        <v>759</v>
      </c>
      <c r="G674" s="236"/>
      <c r="H674" s="239">
        <v>3.9199999999999999</v>
      </c>
      <c r="I674" s="240"/>
      <c r="J674" s="236"/>
      <c r="K674" s="236"/>
      <c r="L674" s="241"/>
      <c r="M674" s="242"/>
      <c r="N674" s="243"/>
      <c r="O674" s="243"/>
      <c r="P674" s="243"/>
      <c r="Q674" s="243"/>
      <c r="R674" s="243"/>
      <c r="S674" s="243"/>
      <c r="T674" s="24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5" t="s">
        <v>140</v>
      </c>
      <c r="AU674" s="245" t="s">
        <v>85</v>
      </c>
      <c r="AV674" s="14" t="s">
        <v>85</v>
      </c>
      <c r="AW674" s="14" t="s">
        <v>35</v>
      </c>
      <c r="AX674" s="14" t="s">
        <v>75</v>
      </c>
      <c r="AY674" s="245" t="s">
        <v>129</v>
      </c>
    </row>
    <row r="675" s="14" customFormat="1">
      <c r="A675" s="14"/>
      <c r="B675" s="235"/>
      <c r="C675" s="236"/>
      <c r="D675" s="226" t="s">
        <v>140</v>
      </c>
      <c r="E675" s="237" t="s">
        <v>19</v>
      </c>
      <c r="F675" s="238" t="s">
        <v>760</v>
      </c>
      <c r="G675" s="236"/>
      <c r="H675" s="239">
        <v>11.199999999999999</v>
      </c>
      <c r="I675" s="240"/>
      <c r="J675" s="236"/>
      <c r="K675" s="236"/>
      <c r="L675" s="241"/>
      <c r="M675" s="242"/>
      <c r="N675" s="243"/>
      <c r="O675" s="243"/>
      <c r="P675" s="243"/>
      <c r="Q675" s="243"/>
      <c r="R675" s="243"/>
      <c r="S675" s="243"/>
      <c r="T675" s="24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5" t="s">
        <v>140</v>
      </c>
      <c r="AU675" s="245" t="s">
        <v>85</v>
      </c>
      <c r="AV675" s="14" t="s">
        <v>85</v>
      </c>
      <c r="AW675" s="14" t="s">
        <v>35</v>
      </c>
      <c r="AX675" s="14" t="s">
        <v>75</v>
      </c>
      <c r="AY675" s="245" t="s">
        <v>129</v>
      </c>
    </row>
    <row r="676" s="13" customFormat="1">
      <c r="A676" s="13"/>
      <c r="B676" s="224"/>
      <c r="C676" s="225"/>
      <c r="D676" s="226" t="s">
        <v>140</v>
      </c>
      <c r="E676" s="227" t="s">
        <v>19</v>
      </c>
      <c r="F676" s="228" t="s">
        <v>761</v>
      </c>
      <c r="G676" s="225"/>
      <c r="H676" s="227" t="s">
        <v>19</v>
      </c>
      <c r="I676" s="229"/>
      <c r="J676" s="225"/>
      <c r="K676" s="225"/>
      <c r="L676" s="230"/>
      <c r="M676" s="231"/>
      <c r="N676" s="232"/>
      <c r="O676" s="232"/>
      <c r="P676" s="232"/>
      <c r="Q676" s="232"/>
      <c r="R676" s="232"/>
      <c r="S676" s="232"/>
      <c r="T676" s="23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4" t="s">
        <v>140</v>
      </c>
      <c r="AU676" s="234" t="s">
        <v>85</v>
      </c>
      <c r="AV676" s="13" t="s">
        <v>83</v>
      </c>
      <c r="AW676" s="13" t="s">
        <v>35</v>
      </c>
      <c r="AX676" s="13" t="s">
        <v>75</v>
      </c>
      <c r="AY676" s="234" t="s">
        <v>129</v>
      </c>
    </row>
    <row r="677" s="14" customFormat="1">
      <c r="A677" s="14"/>
      <c r="B677" s="235"/>
      <c r="C677" s="236"/>
      <c r="D677" s="226" t="s">
        <v>140</v>
      </c>
      <c r="E677" s="237" t="s">
        <v>19</v>
      </c>
      <c r="F677" s="238" t="s">
        <v>762</v>
      </c>
      <c r="G677" s="236"/>
      <c r="H677" s="239">
        <v>6.3339999999999996</v>
      </c>
      <c r="I677" s="240"/>
      <c r="J677" s="236"/>
      <c r="K677" s="236"/>
      <c r="L677" s="241"/>
      <c r="M677" s="242"/>
      <c r="N677" s="243"/>
      <c r="O677" s="243"/>
      <c r="P677" s="243"/>
      <c r="Q677" s="243"/>
      <c r="R677" s="243"/>
      <c r="S677" s="243"/>
      <c r="T677" s="24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5" t="s">
        <v>140</v>
      </c>
      <c r="AU677" s="245" t="s">
        <v>85</v>
      </c>
      <c r="AV677" s="14" t="s">
        <v>85</v>
      </c>
      <c r="AW677" s="14" t="s">
        <v>35</v>
      </c>
      <c r="AX677" s="14" t="s">
        <v>75</v>
      </c>
      <c r="AY677" s="245" t="s">
        <v>129</v>
      </c>
    </row>
    <row r="678" s="14" customFormat="1">
      <c r="A678" s="14"/>
      <c r="B678" s="235"/>
      <c r="C678" s="236"/>
      <c r="D678" s="226" t="s">
        <v>140</v>
      </c>
      <c r="E678" s="237" t="s">
        <v>19</v>
      </c>
      <c r="F678" s="238" t="s">
        <v>763</v>
      </c>
      <c r="G678" s="236"/>
      <c r="H678" s="239">
        <v>1.44</v>
      </c>
      <c r="I678" s="240"/>
      <c r="J678" s="236"/>
      <c r="K678" s="236"/>
      <c r="L678" s="241"/>
      <c r="M678" s="242"/>
      <c r="N678" s="243"/>
      <c r="O678" s="243"/>
      <c r="P678" s="243"/>
      <c r="Q678" s="243"/>
      <c r="R678" s="243"/>
      <c r="S678" s="243"/>
      <c r="T678" s="24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5" t="s">
        <v>140</v>
      </c>
      <c r="AU678" s="245" t="s">
        <v>85</v>
      </c>
      <c r="AV678" s="14" t="s">
        <v>85</v>
      </c>
      <c r="AW678" s="14" t="s">
        <v>35</v>
      </c>
      <c r="AX678" s="14" t="s">
        <v>75</v>
      </c>
      <c r="AY678" s="245" t="s">
        <v>129</v>
      </c>
    </row>
    <row r="679" s="14" customFormat="1">
      <c r="A679" s="14"/>
      <c r="B679" s="235"/>
      <c r="C679" s="236"/>
      <c r="D679" s="226" t="s">
        <v>140</v>
      </c>
      <c r="E679" s="237" t="s">
        <v>19</v>
      </c>
      <c r="F679" s="238" t="s">
        <v>764</v>
      </c>
      <c r="G679" s="236"/>
      <c r="H679" s="239">
        <v>0.51800000000000002</v>
      </c>
      <c r="I679" s="240"/>
      <c r="J679" s="236"/>
      <c r="K679" s="236"/>
      <c r="L679" s="241"/>
      <c r="M679" s="242"/>
      <c r="N679" s="243"/>
      <c r="O679" s="243"/>
      <c r="P679" s="243"/>
      <c r="Q679" s="243"/>
      <c r="R679" s="243"/>
      <c r="S679" s="243"/>
      <c r="T679" s="24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5" t="s">
        <v>140</v>
      </c>
      <c r="AU679" s="245" t="s">
        <v>85</v>
      </c>
      <c r="AV679" s="14" t="s">
        <v>85</v>
      </c>
      <c r="AW679" s="14" t="s">
        <v>35</v>
      </c>
      <c r="AX679" s="14" t="s">
        <v>75</v>
      </c>
      <c r="AY679" s="245" t="s">
        <v>129</v>
      </c>
    </row>
    <row r="680" s="14" customFormat="1">
      <c r="A680" s="14"/>
      <c r="B680" s="235"/>
      <c r="C680" s="236"/>
      <c r="D680" s="226" t="s">
        <v>140</v>
      </c>
      <c r="E680" s="237" t="s">
        <v>19</v>
      </c>
      <c r="F680" s="238" t="s">
        <v>765</v>
      </c>
      <c r="G680" s="236"/>
      <c r="H680" s="239">
        <v>1.778</v>
      </c>
      <c r="I680" s="240"/>
      <c r="J680" s="236"/>
      <c r="K680" s="236"/>
      <c r="L680" s="241"/>
      <c r="M680" s="242"/>
      <c r="N680" s="243"/>
      <c r="O680" s="243"/>
      <c r="P680" s="243"/>
      <c r="Q680" s="243"/>
      <c r="R680" s="243"/>
      <c r="S680" s="243"/>
      <c r="T680" s="24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5" t="s">
        <v>140</v>
      </c>
      <c r="AU680" s="245" t="s">
        <v>85</v>
      </c>
      <c r="AV680" s="14" t="s">
        <v>85</v>
      </c>
      <c r="AW680" s="14" t="s">
        <v>35</v>
      </c>
      <c r="AX680" s="14" t="s">
        <v>75</v>
      </c>
      <c r="AY680" s="245" t="s">
        <v>129</v>
      </c>
    </row>
    <row r="681" s="13" customFormat="1">
      <c r="A681" s="13"/>
      <c r="B681" s="224"/>
      <c r="C681" s="225"/>
      <c r="D681" s="226" t="s">
        <v>140</v>
      </c>
      <c r="E681" s="227" t="s">
        <v>19</v>
      </c>
      <c r="F681" s="228" t="s">
        <v>405</v>
      </c>
      <c r="G681" s="225"/>
      <c r="H681" s="227" t="s">
        <v>19</v>
      </c>
      <c r="I681" s="229"/>
      <c r="J681" s="225"/>
      <c r="K681" s="225"/>
      <c r="L681" s="230"/>
      <c r="M681" s="231"/>
      <c r="N681" s="232"/>
      <c r="O681" s="232"/>
      <c r="P681" s="232"/>
      <c r="Q681" s="232"/>
      <c r="R681" s="232"/>
      <c r="S681" s="232"/>
      <c r="T681" s="23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4" t="s">
        <v>140</v>
      </c>
      <c r="AU681" s="234" t="s">
        <v>85</v>
      </c>
      <c r="AV681" s="13" t="s">
        <v>83</v>
      </c>
      <c r="AW681" s="13" t="s">
        <v>35</v>
      </c>
      <c r="AX681" s="13" t="s">
        <v>75</v>
      </c>
      <c r="AY681" s="234" t="s">
        <v>129</v>
      </c>
    </row>
    <row r="682" s="14" customFormat="1">
      <c r="A682" s="14"/>
      <c r="B682" s="235"/>
      <c r="C682" s="236"/>
      <c r="D682" s="226" t="s">
        <v>140</v>
      </c>
      <c r="E682" s="237" t="s">
        <v>19</v>
      </c>
      <c r="F682" s="238" t="s">
        <v>766</v>
      </c>
      <c r="G682" s="236"/>
      <c r="H682" s="239">
        <v>32.640000000000001</v>
      </c>
      <c r="I682" s="240"/>
      <c r="J682" s="236"/>
      <c r="K682" s="236"/>
      <c r="L682" s="241"/>
      <c r="M682" s="242"/>
      <c r="N682" s="243"/>
      <c r="O682" s="243"/>
      <c r="P682" s="243"/>
      <c r="Q682" s="243"/>
      <c r="R682" s="243"/>
      <c r="S682" s="243"/>
      <c r="T682" s="24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5" t="s">
        <v>140</v>
      </c>
      <c r="AU682" s="245" t="s">
        <v>85</v>
      </c>
      <c r="AV682" s="14" t="s">
        <v>85</v>
      </c>
      <c r="AW682" s="14" t="s">
        <v>35</v>
      </c>
      <c r="AX682" s="14" t="s">
        <v>75</v>
      </c>
      <c r="AY682" s="245" t="s">
        <v>129</v>
      </c>
    </row>
    <row r="683" s="14" customFormat="1">
      <c r="A683" s="14"/>
      <c r="B683" s="235"/>
      <c r="C683" s="236"/>
      <c r="D683" s="226" t="s">
        <v>140</v>
      </c>
      <c r="E683" s="237" t="s">
        <v>19</v>
      </c>
      <c r="F683" s="238" t="s">
        <v>767</v>
      </c>
      <c r="G683" s="236"/>
      <c r="H683" s="239">
        <v>0.61199999999999999</v>
      </c>
      <c r="I683" s="240"/>
      <c r="J683" s="236"/>
      <c r="K683" s="236"/>
      <c r="L683" s="241"/>
      <c r="M683" s="242"/>
      <c r="N683" s="243"/>
      <c r="O683" s="243"/>
      <c r="P683" s="243"/>
      <c r="Q683" s="243"/>
      <c r="R683" s="243"/>
      <c r="S683" s="243"/>
      <c r="T683" s="24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5" t="s">
        <v>140</v>
      </c>
      <c r="AU683" s="245" t="s">
        <v>85</v>
      </c>
      <c r="AV683" s="14" t="s">
        <v>85</v>
      </c>
      <c r="AW683" s="14" t="s">
        <v>35</v>
      </c>
      <c r="AX683" s="14" t="s">
        <v>75</v>
      </c>
      <c r="AY683" s="245" t="s">
        <v>129</v>
      </c>
    </row>
    <row r="684" s="15" customFormat="1">
      <c r="A684" s="15"/>
      <c r="B684" s="246"/>
      <c r="C684" s="247"/>
      <c r="D684" s="226" t="s">
        <v>140</v>
      </c>
      <c r="E684" s="248" t="s">
        <v>19</v>
      </c>
      <c r="F684" s="249" t="s">
        <v>151</v>
      </c>
      <c r="G684" s="247"/>
      <c r="H684" s="250">
        <v>206.18299999999999</v>
      </c>
      <c r="I684" s="251"/>
      <c r="J684" s="247"/>
      <c r="K684" s="247"/>
      <c r="L684" s="252"/>
      <c r="M684" s="253"/>
      <c r="N684" s="254"/>
      <c r="O684" s="254"/>
      <c r="P684" s="254"/>
      <c r="Q684" s="254"/>
      <c r="R684" s="254"/>
      <c r="S684" s="254"/>
      <c r="T684" s="25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56" t="s">
        <v>140</v>
      </c>
      <c r="AU684" s="256" t="s">
        <v>85</v>
      </c>
      <c r="AV684" s="15" t="s">
        <v>136</v>
      </c>
      <c r="AW684" s="15" t="s">
        <v>35</v>
      </c>
      <c r="AX684" s="15" t="s">
        <v>83</v>
      </c>
      <c r="AY684" s="256" t="s">
        <v>129</v>
      </c>
    </row>
    <row r="685" s="14" customFormat="1">
      <c r="A685" s="14"/>
      <c r="B685" s="235"/>
      <c r="C685" s="236"/>
      <c r="D685" s="226" t="s">
        <v>140</v>
      </c>
      <c r="E685" s="236"/>
      <c r="F685" s="238" t="s">
        <v>768</v>
      </c>
      <c r="G685" s="236"/>
      <c r="H685" s="239">
        <v>216.49199999999999</v>
      </c>
      <c r="I685" s="240"/>
      <c r="J685" s="236"/>
      <c r="K685" s="236"/>
      <c r="L685" s="241"/>
      <c r="M685" s="268"/>
      <c r="N685" s="269"/>
      <c r="O685" s="269"/>
      <c r="P685" s="269"/>
      <c r="Q685" s="269"/>
      <c r="R685" s="269"/>
      <c r="S685" s="269"/>
      <c r="T685" s="270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5" t="s">
        <v>140</v>
      </c>
      <c r="AU685" s="245" t="s">
        <v>85</v>
      </c>
      <c r="AV685" s="14" t="s">
        <v>85</v>
      </c>
      <c r="AW685" s="14" t="s">
        <v>4</v>
      </c>
      <c r="AX685" s="14" t="s">
        <v>83</v>
      </c>
      <c r="AY685" s="245" t="s">
        <v>129</v>
      </c>
    </row>
    <row r="686" s="2" customFormat="1" ht="6.96" customHeight="1">
      <c r="A686" s="40"/>
      <c r="B686" s="61"/>
      <c r="C686" s="62"/>
      <c r="D686" s="62"/>
      <c r="E686" s="62"/>
      <c r="F686" s="62"/>
      <c r="G686" s="62"/>
      <c r="H686" s="62"/>
      <c r="I686" s="62"/>
      <c r="J686" s="62"/>
      <c r="K686" s="62"/>
      <c r="L686" s="46"/>
      <c r="M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</row>
  </sheetData>
  <sheetProtection sheet="1" autoFilter="0" formatColumns="0" formatRows="0" objects="1" scenarios="1" spinCount="100000" saltValue="Lt3+DdjLTSkVnbeB891rofUNd9pF8MjyFv9F6dN+jCCdBw2u+hx70/RD4v4/5xyksfJ+++mDFo3+c9x9Cf1HVA==" hashValue="lm8zeFepYfiW4AF+UjGZfzCotkYNiLhHn9D+GnctiCEbEV2dzpCQkm2ZY+AK9yaHP2j892GXRGCOTMJXDegUWA==" algorithmName="SHA-512" password="CC35"/>
  <autoFilter ref="C96:K685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3_02/121151113"/>
    <hyperlink ref="F115" r:id="rId2" display="https://podminky.urs.cz/item/CS_URS_2023_02/122251102"/>
    <hyperlink ref="F125" r:id="rId3" display="https://podminky.urs.cz/item/CS_URS_2023_02/131213702"/>
    <hyperlink ref="F131" r:id="rId4" display="https://podminky.urs.cz/item/CS_URS_2023_02/139001101"/>
    <hyperlink ref="F137" r:id="rId5" display="https://podminky.urs.cz/item/CS_URS_2023_02/162251101"/>
    <hyperlink ref="F149" r:id="rId6" display="https://podminky.urs.cz/item/CS_URS_2023_02/162751117"/>
    <hyperlink ref="F161" r:id="rId7" display="https://podminky.urs.cz/item/CS_URS_2023_02/162751119"/>
    <hyperlink ref="F173" r:id="rId8" display="https://podminky.urs.cz/item/CS_URS_2023_02/167151101"/>
    <hyperlink ref="F185" r:id="rId9" display="https://podminky.urs.cz/item/CS_URS_2023_02/171152501"/>
    <hyperlink ref="F199" r:id="rId10" display="https://podminky.urs.cz/item/CS_URS_2023_02/171201231"/>
    <hyperlink ref="F211" r:id="rId11" display="https://podminky.urs.cz/item/CS_URS_2023_02/171251201"/>
    <hyperlink ref="F223" r:id="rId12" display="https://podminky.urs.cz/item/CS_URS_2023_02/180405114"/>
    <hyperlink ref="F234" r:id="rId13" display="https://podminky.urs.cz/item/CS_URS_2023_02/181351103"/>
    <hyperlink ref="F248" r:id="rId14" display="https://podminky.urs.cz/item/CS_URS_2023_02/181451311"/>
    <hyperlink ref="F252" r:id="rId15" display="https://podminky.urs.cz/item/CS_URS_2023_02/183151115"/>
    <hyperlink ref="F254" r:id="rId16" display="https://podminky.urs.cz/item/CS_URS_2023_02/184201112"/>
    <hyperlink ref="F257" r:id="rId17" display="https://podminky.urs.cz/item/CS_URS_2023_02/184215132"/>
    <hyperlink ref="F261" r:id="rId18" display="https://podminky.urs.cz/item/CS_URS_2023_02/184911421"/>
    <hyperlink ref="F266" r:id="rId19" display="https://podminky.urs.cz/item/CS_URS_2023_02/212752131"/>
    <hyperlink ref="F272" r:id="rId20" display="https://podminky.urs.cz/item/CS_URS_2023_02/273313611"/>
    <hyperlink ref="F278" r:id="rId21" display="https://podminky.urs.cz/item/CS_URS_2023_02/273351121"/>
    <hyperlink ref="F284" r:id="rId22" display="https://podminky.urs.cz/item/CS_URS_2023_02/273351122"/>
    <hyperlink ref="F290" r:id="rId23" display="https://podminky.urs.cz/item/CS_URS_2023_02/275313611"/>
    <hyperlink ref="F296" r:id="rId24" display="https://podminky.urs.cz/item/CS_URS_2023_02/275351121"/>
    <hyperlink ref="F302" r:id="rId25" display="https://podminky.urs.cz/item/CS_URS_2023_02/275351122"/>
    <hyperlink ref="F315" r:id="rId26" display="https://podminky.urs.cz/item/CS_URS_2023_02/452386111"/>
    <hyperlink ref="F320" r:id="rId27" display="https://podminky.urs.cz/item/CS_URS_2023_02/452387111"/>
    <hyperlink ref="F326" r:id="rId28" display="https://podminky.urs.cz/item/CS_URS_2023_02/564851011"/>
    <hyperlink ref="F332" r:id="rId29" display="https://podminky.urs.cz/item/CS_URS_2023_02/564871111"/>
    <hyperlink ref="F359" r:id="rId30" display="https://podminky.urs.cz/item/CS_URS_2023_02/631311225"/>
    <hyperlink ref="F365" r:id="rId31" display="https://podminky.urs.cz/item/CS_URS_2023_02/631362021"/>
    <hyperlink ref="F371" r:id="rId32" display="https://podminky.urs.cz/item/CS_URS_2023_02/633831115"/>
    <hyperlink ref="F377" r:id="rId33" display="https://podminky.urs.cz/item/CS_URS_2023_02/634911113"/>
    <hyperlink ref="F387" r:id="rId34" display="https://podminky.urs.cz/item/CS_URS_2023_02/919726121"/>
    <hyperlink ref="F393" r:id="rId35" display="https://podminky.urs.cz/item/CS_URS_2023_02/919791013"/>
    <hyperlink ref="F402" r:id="rId36" display="https://podminky.urs.cz/item/CS_URS_2023_02/936104213"/>
    <hyperlink ref="F460" r:id="rId37" display="https://podminky.urs.cz/item/CS_URS_2023_02/953961112"/>
    <hyperlink ref="F467" r:id="rId38" display="https://podminky.urs.cz/item/CS_URS_2023_02/953961113"/>
    <hyperlink ref="F472" r:id="rId39" display="https://podminky.urs.cz/item/CS_URS_2023_02/953965115"/>
    <hyperlink ref="F479" r:id="rId40" display="https://podminky.urs.cz/item/CS_URS_2023_02/953965122"/>
    <hyperlink ref="F485" r:id="rId41" display="https://podminky.urs.cz/item/CS_URS_2023_02/998017001"/>
    <hyperlink ref="F493" r:id="rId42" display="https://podminky.urs.cz/item/CS_URS_2023_02/741372154"/>
    <hyperlink ref="F502" r:id="rId43" display="https://podminky.urs.cz/item/CS_URS_2023_02/998741201"/>
    <hyperlink ref="F522" r:id="rId44" display="https://podminky.urs.cz/item/CS_URS_2023_02/762332642"/>
    <hyperlink ref="F532" r:id="rId45" display="https://podminky.urs.cz/item/CS_URS_2023_02/762395000"/>
    <hyperlink ref="F538" r:id="rId46" display="https://podminky.urs.cz/item/CS_URS_2023_02/762723421"/>
    <hyperlink ref="F548" r:id="rId47" display="https://podminky.urs.cz/item/CS_URS_2023_02/762723431"/>
    <hyperlink ref="F558" r:id="rId48" display="https://podminky.urs.cz/item/CS_URS_2023_02/762795000"/>
    <hyperlink ref="F566" r:id="rId49" display="https://podminky.urs.cz/item/CS_URS_2023_02/998762201"/>
    <hyperlink ref="F590" r:id="rId50" display="https://podminky.urs.cz/item/CS_URS_2023_02/998764201"/>
    <hyperlink ref="F604" r:id="rId51" display="https://podminky.urs.cz/item/CS_URS_2023_02/998766201"/>
    <hyperlink ref="F607" r:id="rId52" display="https://podminky.urs.cz/item/CS_URS_2023_02/767995112"/>
    <hyperlink ref="F626" r:id="rId53" display="https://podminky.urs.cz/item/CS_URS_2023_02/767995113"/>
    <hyperlink ref="F640" r:id="rId54" display="https://podminky.urs.cz/item/CS_URS_2023_02/998767201"/>
    <hyperlink ref="F643" r:id="rId55" display="https://podminky.urs.cz/item/CS_URS_2023_02/783268111"/>
    <hyperlink ref="F662" r:id="rId56" display="https://podminky.urs.cz/item/CS_URS_2023_02/998787201"/>
    <hyperlink ref="F665" r:id="rId57" display="https://podminky.urs.cz/item/CS_URS_2023_02/7894215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Přístřešek a zpevněné plochy na p.č. 31/1 a 826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769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2. 5. 2024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ROUND((SUM(BE85:BE109)),  2)</f>
        <v>0</v>
      </c>
      <c r="G33" s="40"/>
      <c r="H33" s="40"/>
      <c r="I33" s="150">
        <v>0.20999999999999999</v>
      </c>
      <c r="J33" s="149">
        <f>ROUND(((SUM(BE85:BE109))*I33),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ROUND((SUM(BF85:BF109)),  2)</f>
        <v>0</v>
      </c>
      <c r="G34" s="40"/>
      <c r="H34" s="40"/>
      <c r="I34" s="150">
        <v>0.12</v>
      </c>
      <c r="J34" s="149">
        <f>ROUND(((SUM(BF85:BF109))*I34),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ROUND((SUM(BG85:BG109)),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ROUND((SUM(BH85:BH109)),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ROUND((SUM(BI85:BI109)),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Přístřešek a zpevněné plochy na p.č. 31/1 a 826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výrobní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p.č. 31/1 a 826 v k.ú. Rychnov u Jablonce n. N.</v>
      </c>
      <c r="G52" s="42"/>
      <c r="H52" s="42"/>
      <c r="I52" s="34" t="s">
        <v>23</v>
      </c>
      <c r="J52" s="74" t="str">
        <f>IF(J12="","",J12)</f>
        <v>2. 5. 2024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770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771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772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773</v>
      </c>
      <c r="E63" s="176"/>
      <c r="F63" s="176"/>
      <c r="G63" s="176"/>
      <c r="H63" s="176"/>
      <c r="I63" s="176"/>
      <c r="J63" s="177">
        <f>J99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774</v>
      </c>
      <c r="E64" s="176"/>
      <c r="F64" s="176"/>
      <c r="G64" s="176"/>
      <c r="H64" s="176"/>
      <c r="I64" s="176"/>
      <c r="J64" s="177">
        <f>J104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775</v>
      </c>
      <c r="E65" s="176"/>
      <c r="F65" s="176"/>
      <c r="G65" s="176"/>
      <c r="H65" s="176"/>
      <c r="I65" s="176"/>
      <c r="J65" s="177">
        <f>J107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114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Přístřešek a zpevněné plochy na p.č. 31/1 a 826 v k.ú. Rychnov u Jablonce nad Nisou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výrobní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p.č. 31/1 a 826 v k.ú. Rychnov u Jablonce n. N.</v>
      </c>
      <c r="G79" s="42"/>
      <c r="H79" s="42"/>
      <c r="I79" s="34" t="s">
        <v>23</v>
      </c>
      <c r="J79" s="74" t="str">
        <f>IF(J12="","",J12)</f>
        <v>2. 5. 2024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Rychnov u Jablonce nad Nisou</v>
      </c>
      <c r="G81" s="42"/>
      <c r="H81" s="42"/>
      <c r="I81" s="34" t="s">
        <v>32</v>
      </c>
      <c r="J81" s="38" t="str">
        <f>E21</f>
        <v>STUDIONOTES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Michael Štěpán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115</v>
      </c>
      <c r="D84" s="182" t="s">
        <v>60</v>
      </c>
      <c r="E84" s="182" t="s">
        <v>56</v>
      </c>
      <c r="F84" s="182" t="s">
        <v>57</v>
      </c>
      <c r="G84" s="182" t="s">
        <v>116</v>
      </c>
      <c r="H84" s="182" t="s">
        <v>117</v>
      </c>
      <c r="I84" s="182" t="s">
        <v>118</v>
      </c>
      <c r="J84" s="182" t="s">
        <v>94</v>
      </c>
      <c r="K84" s="183" t="s">
        <v>119</v>
      </c>
      <c r="L84" s="184"/>
      <c r="M84" s="94" t="s">
        <v>19</v>
      </c>
      <c r="N84" s="95" t="s">
        <v>45</v>
      </c>
      <c r="O84" s="95" t="s">
        <v>120</v>
      </c>
      <c r="P84" s="95" t="s">
        <v>121</v>
      </c>
      <c r="Q84" s="95" t="s">
        <v>122</v>
      </c>
      <c r="R84" s="95" t="s">
        <v>123</v>
      </c>
      <c r="S84" s="95" t="s">
        <v>124</v>
      </c>
      <c r="T84" s="96" t="s">
        <v>125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126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95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74</v>
      </c>
      <c r="E86" s="193" t="s">
        <v>86</v>
      </c>
      <c r="F86" s="193" t="s">
        <v>776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P87+P96+P99+P104+P107</f>
        <v>0</v>
      </c>
      <c r="Q86" s="198"/>
      <c r="R86" s="199">
        <f>R87+R96+R99+R104+R107</f>
        <v>0</v>
      </c>
      <c r="S86" s="198"/>
      <c r="T86" s="200">
        <f>T87+T96+T99+T104+T107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174</v>
      </c>
      <c r="AT86" s="202" t="s">
        <v>74</v>
      </c>
      <c r="AU86" s="202" t="s">
        <v>75</v>
      </c>
      <c r="AY86" s="201" t="s">
        <v>129</v>
      </c>
      <c r="BK86" s="203">
        <f>BK87+BK96+BK99+BK104+BK107</f>
        <v>0</v>
      </c>
    </row>
    <row r="87" s="12" customFormat="1" ht="22.8" customHeight="1">
      <c r="A87" s="12"/>
      <c r="B87" s="190"/>
      <c r="C87" s="191"/>
      <c r="D87" s="192" t="s">
        <v>74</v>
      </c>
      <c r="E87" s="204" t="s">
        <v>777</v>
      </c>
      <c r="F87" s="204" t="s">
        <v>778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SUM(P88:P95)</f>
        <v>0</v>
      </c>
      <c r="Q87" s="198"/>
      <c r="R87" s="199">
        <f>SUM(R88:R95)</f>
        <v>0</v>
      </c>
      <c r="S87" s="198"/>
      <c r="T87" s="200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174</v>
      </c>
      <c r="AT87" s="202" t="s">
        <v>74</v>
      </c>
      <c r="AU87" s="202" t="s">
        <v>83</v>
      </c>
      <c r="AY87" s="201" t="s">
        <v>129</v>
      </c>
      <c r="BK87" s="203">
        <f>SUM(BK88:BK95)</f>
        <v>0</v>
      </c>
    </row>
    <row r="88" s="2" customFormat="1" ht="16.5" customHeight="1">
      <c r="A88" s="40"/>
      <c r="B88" s="41"/>
      <c r="C88" s="206" t="s">
        <v>83</v>
      </c>
      <c r="D88" s="206" t="s">
        <v>131</v>
      </c>
      <c r="E88" s="207" t="s">
        <v>779</v>
      </c>
      <c r="F88" s="208" t="s">
        <v>780</v>
      </c>
      <c r="G88" s="209" t="s">
        <v>533</v>
      </c>
      <c r="H88" s="210">
        <v>1</v>
      </c>
      <c r="I88" s="211"/>
      <c r="J88" s="212">
        <f>ROUND(I88*H88,2)</f>
        <v>0</v>
      </c>
      <c r="K88" s="208" t="s">
        <v>135</v>
      </c>
      <c r="L88" s="46"/>
      <c r="M88" s="213" t="s">
        <v>19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781</v>
      </c>
      <c r="AT88" s="217" t="s">
        <v>131</v>
      </c>
      <c r="AU88" s="217" t="s">
        <v>85</v>
      </c>
      <c r="AY88" s="19" t="s">
        <v>129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781</v>
      </c>
      <c r="BM88" s="217" t="s">
        <v>782</v>
      </c>
    </row>
    <row r="89" s="2" customFormat="1">
      <c r="A89" s="40"/>
      <c r="B89" s="41"/>
      <c r="C89" s="42"/>
      <c r="D89" s="219" t="s">
        <v>138</v>
      </c>
      <c r="E89" s="42"/>
      <c r="F89" s="220" t="s">
        <v>783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138</v>
      </c>
      <c r="AU89" s="19" t="s">
        <v>85</v>
      </c>
    </row>
    <row r="90" s="2" customFormat="1" ht="16.5" customHeight="1">
      <c r="A90" s="40"/>
      <c r="B90" s="41"/>
      <c r="C90" s="206" t="s">
        <v>85</v>
      </c>
      <c r="D90" s="206" t="s">
        <v>131</v>
      </c>
      <c r="E90" s="207" t="s">
        <v>784</v>
      </c>
      <c r="F90" s="208" t="s">
        <v>785</v>
      </c>
      <c r="G90" s="209" t="s">
        <v>533</v>
      </c>
      <c r="H90" s="210">
        <v>1</v>
      </c>
      <c r="I90" s="211"/>
      <c r="J90" s="212">
        <f>ROUND(I90*H90,2)</f>
        <v>0</v>
      </c>
      <c r="K90" s="208" t="s">
        <v>135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781</v>
      </c>
      <c r="AT90" s="217" t="s">
        <v>131</v>
      </c>
      <c r="AU90" s="217" t="s">
        <v>85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781</v>
      </c>
      <c r="BM90" s="217" t="s">
        <v>786</v>
      </c>
    </row>
    <row r="91" s="2" customFormat="1">
      <c r="A91" s="40"/>
      <c r="B91" s="41"/>
      <c r="C91" s="42"/>
      <c r="D91" s="219" t="s">
        <v>138</v>
      </c>
      <c r="E91" s="42"/>
      <c r="F91" s="220" t="s">
        <v>787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138</v>
      </c>
      <c r="AU91" s="19" t="s">
        <v>85</v>
      </c>
    </row>
    <row r="92" s="2" customFormat="1" ht="16.5" customHeight="1">
      <c r="A92" s="40"/>
      <c r="B92" s="41"/>
      <c r="C92" s="206" t="s">
        <v>162</v>
      </c>
      <c r="D92" s="206" t="s">
        <v>131</v>
      </c>
      <c r="E92" s="207" t="s">
        <v>788</v>
      </c>
      <c r="F92" s="208" t="s">
        <v>789</v>
      </c>
      <c r="G92" s="209" t="s">
        <v>533</v>
      </c>
      <c r="H92" s="210">
        <v>1</v>
      </c>
      <c r="I92" s="211"/>
      <c r="J92" s="212">
        <f>ROUND(I92*H92,2)</f>
        <v>0</v>
      </c>
      <c r="K92" s="208" t="s">
        <v>135</v>
      </c>
      <c r="L92" s="46"/>
      <c r="M92" s="213" t="s">
        <v>19</v>
      </c>
      <c r="N92" s="214" t="s">
        <v>46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781</v>
      </c>
      <c r="AT92" s="217" t="s">
        <v>131</v>
      </c>
      <c r="AU92" s="217" t="s">
        <v>85</v>
      </c>
      <c r="AY92" s="19" t="s">
        <v>129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83</v>
      </c>
      <c r="BK92" s="218">
        <f>ROUND(I92*H92,2)</f>
        <v>0</v>
      </c>
      <c r="BL92" s="19" t="s">
        <v>781</v>
      </c>
      <c r="BM92" s="217" t="s">
        <v>790</v>
      </c>
    </row>
    <row r="93" s="2" customFormat="1">
      <c r="A93" s="40"/>
      <c r="B93" s="41"/>
      <c r="C93" s="42"/>
      <c r="D93" s="219" t="s">
        <v>138</v>
      </c>
      <c r="E93" s="42"/>
      <c r="F93" s="220" t="s">
        <v>791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85</v>
      </c>
    </row>
    <row r="94" s="2" customFormat="1" ht="16.5" customHeight="1">
      <c r="A94" s="40"/>
      <c r="B94" s="41"/>
      <c r="C94" s="206" t="s">
        <v>136</v>
      </c>
      <c r="D94" s="206" t="s">
        <v>131</v>
      </c>
      <c r="E94" s="207" t="s">
        <v>792</v>
      </c>
      <c r="F94" s="208" t="s">
        <v>793</v>
      </c>
      <c r="G94" s="209" t="s">
        <v>533</v>
      </c>
      <c r="H94" s="210">
        <v>1</v>
      </c>
      <c r="I94" s="211"/>
      <c r="J94" s="212">
        <f>ROUND(I94*H94,2)</f>
        <v>0</v>
      </c>
      <c r="K94" s="208" t="s">
        <v>135</v>
      </c>
      <c r="L94" s="46"/>
      <c r="M94" s="213" t="s">
        <v>19</v>
      </c>
      <c r="N94" s="214" t="s">
        <v>46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781</v>
      </c>
      <c r="AT94" s="217" t="s">
        <v>131</v>
      </c>
      <c r="AU94" s="217" t="s">
        <v>85</v>
      </c>
      <c r="AY94" s="19" t="s">
        <v>129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781</v>
      </c>
      <c r="BM94" s="217" t="s">
        <v>794</v>
      </c>
    </row>
    <row r="95" s="2" customFormat="1">
      <c r="A95" s="40"/>
      <c r="B95" s="41"/>
      <c r="C95" s="42"/>
      <c r="D95" s="219" t="s">
        <v>138</v>
      </c>
      <c r="E95" s="42"/>
      <c r="F95" s="220" t="s">
        <v>795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138</v>
      </c>
      <c r="AU95" s="19" t="s">
        <v>85</v>
      </c>
    </row>
    <row r="96" s="12" customFormat="1" ht="22.8" customHeight="1">
      <c r="A96" s="12"/>
      <c r="B96" s="190"/>
      <c r="C96" s="191"/>
      <c r="D96" s="192" t="s">
        <v>74</v>
      </c>
      <c r="E96" s="204" t="s">
        <v>796</v>
      </c>
      <c r="F96" s="204" t="s">
        <v>797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SUM(P97:P98)</f>
        <v>0</v>
      </c>
      <c r="Q96" s="198"/>
      <c r="R96" s="199">
        <f>SUM(R97:R98)</f>
        <v>0</v>
      </c>
      <c r="S96" s="198"/>
      <c r="T96" s="200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174</v>
      </c>
      <c r="AT96" s="202" t="s">
        <v>74</v>
      </c>
      <c r="AU96" s="202" t="s">
        <v>83</v>
      </c>
      <c r="AY96" s="201" t="s">
        <v>129</v>
      </c>
      <c r="BK96" s="203">
        <f>SUM(BK97:BK98)</f>
        <v>0</v>
      </c>
    </row>
    <row r="97" s="2" customFormat="1" ht="16.5" customHeight="1">
      <c r="A97" s="40"/>
      <c r="B97" s="41"/>
      <c r="C97" s="206" t="s">
        <v>174</v>
      </c>
      <c r="D97" s="206" t="s">
        <v>131</v>
      </c>
      <c r="E97" s="207" t="s">
        <v>798</v>
      </c>
      <c r="F97" s="208" t="s">
        <v>797</v>
      </c>
      <c r="G97" s="209" t="s">
        <v>533</v>
      </c>
      <c r="H97" s="210">
        <v>1</v>
      </c>
      <c r="I97" s="211"/>
      <c r="J97" s="212">
        <f>ROUND(I97*H97,2)</f>
        <v>0</v>
      </c>
      <c r="K97" s="208" t="s">
        <v>135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781</v>
      </c>
      <c r="AT97" s="217" t="s">
        <v>131</v>
      </c>
      <c r="AU97" s="217" t="s">
        <v>85</v>
      </c>
      <c r="AY97" s="19" t="s">
        <v>129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781</v>
      </c>
      <c r="BM97" s="217" t="s">
        <v>799</v>
      </c>
    </row>
    <row r="98" s="2" customFormat="1">
      <c r="A98" s="40"/>
      <c r="B98" s="41"/>
      <c r="C98" s="42"/>
      <c r="D98" s="219" t="s">
        <v>138</v>
      </c>
      <c r="E98" s="42"/>
      <c r="F98" s="220" t="s">
        <v>800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138</v>
      </c>
      <c r="AU98" s="19" t="s">
        <v>85</v>
      </c>
    </row>
    <row r="99" s="12" customFormat="1" ht="22.8" customHeight="1">
      <c r="A99" s="12"/>
      <c r="B99" s="190"/>
      <c r="C99" s="191"/>
      <c r="D99" s="192" t="s">
        <v>74</v>
      </c>
      <c r="E99" s="204" t="s">
        <v>801</v>
      </c>
      <c r="F99" s="204" t="s">
        <v>802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SUM(P100:P103)</f>
        <v>0</v>
      </c>
      <c r="Q99" s="198"/>
      <c r="R99" s="199">
        <f>SUM(R100:R103)</f>
        <v>0</v>
      </c>
      <c r="S99" s="198"/>
      <c r="T99" s="20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174</v>
      </c>
      <c r="AT99" s="202" t="s">
        <v>74</v>
      </c>
      <c r="AU99" s="202" t="s">
        <v>83</v>
      </c>
      <c r="AY99" s="201" t="s">
        <v>129</v>
      </c>
      <c r="BK99" s="203">
        <f>SUM(BK100:BK103)</f>
        <v>0</v>
      </c>
    </row>
    <row r="100" s="2" customFormat="1" ht="16.5" customHeight="1">
      <c r="A100" s="40"/>
      <c r="B100" s="41"/>
      <c r="C100" s="206" t="s">
        <v>180</v>
      </c>
      <c r="D100" s="206" t="s">
        <v>131</v>
      </c>
      <c r="E100" s="207" t="s">
        <v>803</v>
      </c>
      <c r="F100" s="208" t="s">
        <v>802</v>
      </c>
      <c r="G100" s="209" t="s">
        <v>804</v>
      </c>
      <c r="H100" s="210">
        <v>2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781</v>
      </c>
      <c r="AT100" s="217" t="s">
        <v>131</v>
      </c>
      <c r="AU100" s="217" t="s">
        <v>85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781</v>
      </c>
      <c r="BM100" s="217" t="s">
        <v>805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806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85</v>
      </c>
    </row>
    <row r="102" s="2" customFormat="1" ht="16.5" customHeight="1">
      <c r="A102" s="40"/>
      <c r="B102" s="41"/>
      <c r="C102" s="206" t="s">
        <v>185</v>
      </c>
      <c r="D102" s="206" t="s">
        <v>131</v>
      </c>
      <c r="E102" s="207" t="s">
        <v>807</v>
      </c>
      <c r="F102" s="208" t="s">
        <v>808</v>
      </c>
      <c r="G102" s="209" t="s">
        <v>804</v>
      </c>
      <c r="H102" s="210">
        <v>2</v>
      </c>
      <c r="I102" s="211"/>
      <c r="J102" s="212">
        <f>ROUND(I102*H102,2)</f>
        <v>0</v>
      </c>
      <c r="K102" s="208" t="s">
        <v>135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781</v>
      </c>
      <c r="AT102" s="217" t="s">
        <v>131</v>
      </c>
      <c r="AU102" s="217" t="s">
        <v>85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781</v>
      </c>
      <c r="BM102" s="217" t="s">
        <v>809</v>
      </c>
    </row>
    <row r="103" s="2" customFormat="1">
      <c r="A103" s="40"/>
      <c r="B103" s="41"/>
      <c r="C103" s="42"/>
      <c r="D103" s="219" t="s">
        <v>138</v>
      </c>
      <c r="E103" s="42"/>
      <c r="F103" s="220" t="s">
        <v>810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85</v>
      </c>
    </row>
    <row r="104" s="12" customFormat="1" ht="22.8" customHeight="1">
      <c r="A104" s="12"/>
      <c r="B104" s="190"/>
      <c r="C104" s="191"/>
      <c r="D104" s="192" t="s">
        <v>74</v>
      </c>
      <c r="E104" s="204" t="s">
        <v>811</v>
      </c>
      <c r="F104" s="204" t="s">
        <v>812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SUM(P105:P106)</f>
        <v>0</v>
      </c>
      <c r="Q104" s="198"/>
      <c r="R104" s="199">
        <f>SUM(R105:R106)</f>
        <v>0</v>
      </c>
      <c r="S104" s="198"/>
      <c r="T104" s="200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174</v>
      </c>
      <c r="AT104" s="202" t="s">
        <v>74</v>
      </c>
      <c r="AU104" s="202" t="s">
        <v>83</v>
      </c>
      <c r="AY104" s="201" t="s">
        <v>129</v>
      </c>
      <c r="BK104" s="203">
        <f>SUM(BK105:BK106)</f>
        <v>0</v>
      </c>
    </row>
    <row r="105" s="2" customFormat="1" ht="16.5" customHeight="1">
      <c r="A105" s="40"/>
      <c r="B105" s="41"/>
      <c r="C105" s="206" t="s">
        <v>144</v>
      </c>
      <c r="D105" s="206" t="s">
        <v>131</v>
      </c>
      <c r="E105" s="207" t="s">
        <v>813</v>
      </c>
      <c r="F105" s="208" t="s">
        <v>812</v>
      </c>
      <c r="G105" s="209" t="s">
        <v>533</v>
      </c>
      <c r="H105" s="210">
        <v>1</v>
      </c>
      <c r="I105" s="211"/>
      <c r="J105" s="212">
        <f>ROUND(I105*H105,2)</f>
        <v>0</v>
      </c>
      <c r="K105" s="208" t="s">
        <v>135</v>
      </c>
      <c r="L105" s="46"/>
      <c r="M105" s="213" t="s">
        <v>19</v>
      </c>
      <c r="N105" s="214" t="s">
        <v>46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781</v>
      </c>
      <c r="AT105" s="217" t="s">
        <v>131</v>
      </c>
      <c r="AU105" s="217" t="s">
        <v>85</v>
      </c>
      <c r="AY105" s="19" t="s">
        <v>129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83</v>
      </c>
      <c r="BK105" s="218">
        <f>ROUND(I105*H105,2)</f>
        <v>0</v>
      </c>
      <c r="BL105" s="19" t="s">
        <v>781</v>
      </c>
      <c r="BM105" s="217" t="s">
        <v>814</v>
      </c>
    </row>
    <row r="106" s="2" customFormat="1">
      <c r="A106" s="40"/>
      <c r="B106" s="41"/>
      <c r="C106" s="42"/>
      <c r="D106" s="219" t="s">
        <v>138</v>
      </c>
      <c r="E106" s="42"/>
      <c r="F106" s="220" t="s">
        <v>815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85</v>
      </c>
    </row>
    <row r="107" s="12" customFormat="1" ht="22.8" customHeight="1">
      <c r="A107" s="12"/>
      <c r="B107" s="190"/>
      <c r="C107" s="191"/>
      <c r="D107" s="192" t="s">
        <v>74</v>
      </c>
      <c r="E107" s="204" t="s">
        <v>816</v>
      </c>
      <c r="F107" s="204" t="s">
        <v>817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SUM(P108:P109)</f>
        <v>0</v>
      </c>
      <c r="Q107" s="198"/>
      <c r="R107" s="199">
        <f>SUM(R108:R109)</f>
        <v>0</v>
      </c>
      <c r="S107" s="198"/>
      <c r="T107" s="200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174</v>
      </c>
      <c r="AT107" s="202" t="s">
        <v>74</v>
      </c>
      <c r="AU107" s="202" t="s">
        <v>83</v>
      </c>
      <c r="AY107" s="201" t="s">
        <v>129</v>
      </c>
      <c r="BK107" s="203">
        <f>SUM(BK108:BK109)</f>
        <v>0</v>
      </c>
    </row>
    <row r="108" s="2" customFormat="1" ht="21.75" customHeight="1">
      <c r="A108" s="40"/>
      <c r="B108" s="41"/>
      <c r="C108" s="206" t="s">
        <v>195</v>
      </c>
      <c r="D108" s="206" t="s">
        <v>131</v>
      </c>
      <c r="E108" s="207" t="s">
        <v>818</v>
      </c>
      <c r="F108" s="208" t="s">
        <v>819</v>
      </c>
      <c r="G108" s="209" t="s">
        <v>533</v>
      </c>
      <c r="H108" s="210">
        <v>1</v>
      </c>
      <c r="I108" s="211"/>
      <c r="J108" s="212">
        <f>ROUND(I108*H108,2)</f>
        <v>0</v>
      </c>
      <c r="K108" s="208" t="s">
        <v>135</v>
      </c>
      <c r="L108" s="46"/>
      <c r="M108" s="213" t="s">
        <v>19</v>
      </c>
      <c r="N108" s="214" t="s">
        <v>46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781</v>
      </c>
      <c r="AT108" s="217" t="s">
        <v>131</v>
      </c>
      <c r="AU108" s="217" t="s">
        <v>85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83</v>
      </c>
      <c r="BK108" s="218">
        <f>ROUND(I108*H108,2)</f>
        <v>0</v>
      </c>
      <c r="BL108" s="19" t="s">
        <v>781</v>
      </c>
      <c r="BM108" s="217" t="s">
        <v>820</v>
      </c>
    </row>
    <row r="109" s="2" customFormat="1">
      <c r="A109" s="40"/>
      <c r="B109" s="41"/>
      <c r="C109" s="42"/>
      <c r="D109" s="219" t="s">
        <v>138</v>
      </c>
      <c r="E109" s="42"/>
      <c r="F109" s="220" t="s">
        <v>821</v>
      </c>
      <c r="G109" s="42"/>
      <c r="H109" s="42"/>
      <c r="I109" s="221"/>
      <c r="J109" s="42"/>
      <c r="K109" s="42"/>
      <c r="L109" s="46"/>
      <c r="M109" s="271"/>
      <c r="N109" s="272"/>
      <c r="O109" s="273"/>
      <c r="P109" s="273"/>
      <c r="Q109" s="273"/>
      <c r="R109" s="273"/>
      <c r="S109" s="273"/>
      <c r="T109" s="274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85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q/pHpcB7lJgWqXJ8aKf9fXhyf6sRPtKJjs9w8+FZiP8mgxARapNXDnGjahPYm73NsiuH/Z6dkEscNv63J1L/zA==" hashValue="27ASo/NPLjaSB7ZHB3W4Lz3bNRjYte/XNCz5AaQ8ETxjfXk48kGZM6bu41bb4rMuOtTYlMXWKLD+Zv9LUE9CzA==" algorithmName="SHA-512" password="CC35"/>
  <autoFilter ref="C84:K10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3_02/011002000"/>
    <hyperlink ref="F91" r:id="rId2" display="https://podminky.urs.cz/item/CS_URS_2023_02/011114000"/>
    <hyperlink ref="F93" r:id="rId3" display="https://podminky.urs.cz/item/CS_URS_2023_02/011514000"/>
    <hyperlink ref="F95" r:id="rId4" display="https://podminky.urs.cz/item/CS_URS_2023_02/013254000"/>
    <hyperlink ref="F98" r:id="rId5" display="https://podminky.urs.cz/item/CS_URS_2023_02/020001000"/>
    <hyperlink ref="F101" r:id="rId6" display="https://podminky.urs.cz/item/CS_URS_2023_02/030001000"/>
    <hyperlink ref="F103" r:id="rId7" display="https://podminky.urs.cz/item/CS_URS_2023_02/034002000"/>
    <hyperlink ref="F106" r:id="rId8" display="https://podminky.urs.cz/item/CS_URS_2023_02/040001000"/>
    <hyperlink ref="F109" r:id="rId9" display="https://podminky.urs.cz/item/CS_URS_2023_02/05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822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823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824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825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826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827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828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829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830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831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832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82</v>
      </c>
      <c r="F18" s="286" t="s">
        <v>833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834</v>
      </c>
      <c r="F19" s="286" t="s">
        <v>835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836</v>
      </c>
      <c r="F20" s="286" t="s">
        <v>837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838</v>
      </c>
      <c r="F21" s="286" t="s">
        <v>839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840</v>
      </c>
      <c r="F22" s="286" t="s">
        <v>841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842</v>
      </c>
      <c r="F23" s="286" t="s">
        <v>843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844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845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846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847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848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849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850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851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852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115</v>
      </c>
      <c r="F36" s="286"/>
      <c r="G36" s="286" t="s">
        <v>853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854</v>
      </c>
      <c r="F37" s="286"/>
      <c r="G37" s="286" t="s">
        <v>855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56</v>
      </c>
      <c r="F38" s="286"/>
      <c r="G38" s="286" t="s">
        <v>856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57</v>
      </c>
      <c r="F39" s="286"/>
      <c r="G39" s="286" t="s">
        <v>857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116</v>
      </c>
      <c r="F40" s="286"/>
      <c r="G40" s="286" t="s">
        <v>858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117</v>
      </c>
      <c r="F41" s="286"/>
      <c r="G41" s="286" t="s">
        <v>859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860</v>
      </c>
      <c r="F42" s="286"/>
      <c r="G42" s="286" t="s">
        <v>861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862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863</v>
      </c>
      <c r="F44" s="286"/>
      <c r="G44" s="286" t="s">
        <v>864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119</v>
      </c>
      <c r="F45" s="286"/>
      <c r="G45" s="286" t="s">
        <v>865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866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867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868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869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870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871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872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873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874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875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876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877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878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879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880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881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882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883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884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885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886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887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888</v>
      </c>
      <c r="D76" s="304"/>
      <c r="E76" s="304"/>
      <c r="F76" s="304" t="s">
        <v>889</v>
      </c>
      <c r="G76" s="305"/>
      <c r="H76" s="304" t="s">
        <v>57</v>
      </c>
      <c r="I76" s="304" t="s">
        <v>60</v>
      </c>
      <c r="J76" s="304" t="s">
        <v>890</v>
      </c>
      <c r="K76" s="303"/>
    </row>
    <row r="77" s="1" customFormat="1" ht="17.25" customHeight="1">
      <c r="B77" s="301"/>
      <c r="C77" s="306" t="s">
        <v>891</v>
      </c>
      <c r="D77" s="306"/>
      <c r="E77" s="306"/>
      <c r="F77" s="307" t="s">
        <v>892</v>
      </c>
      <c r="G77" s="308"/>
      <c r="H77" s="306"/>
      <c r="I77" s="306"/>
      <c r="J77" s="306" t="s">
        <v>893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56</v>
      </c>
      <c r="D79" s="311"/>
      <c r="E79" s="311"/>
      <c r="F79" s="312" t="s">
        <v>894</v>
      </c>
      <c r="G79" s="313"/>
      <c r="H79" s="289" t="s">
        <v>895</v>
      </c>
      <c r="I79" s="289" t="s">
        <v>896</v>
      </c>
      <c r="J79" s="289">
        <v>20</v>
      </c>
      <c r="K79" s="303"/>
    </row>
    <row r="80" s="1" customFormat="1" ht="15" customHeight="1">
      <c r="B80" s="301"/>
      <c r="C80" s="289" t="s">
        <v>897</v>
      </c>
      <c r="D80" s="289"/>
      <c r="E80" s="289"/>
      <c r="F80" s="312" t="s">
        <v>894</v>
      </c>
      <c r="G80" s="313"/>
      <c r="H80" s="289" t="s">
        <v>898</v>
      </c>
      <c r="I80" s="289" t="s">
        <v>896</v>
      </c>
      <c r="J80" s="289">
        <v>120</v>
      </c>
      <c r="K80" s="303"/>
    </row>
    <row r="81" s="1" customFormat="1" ht="15" customHeight="1">
      <c r="B81" s="314"/>
      <c r="C81" s="289" t="s">
        <v>899</v>
      </c>
      <c r="D81" s="289"/>
      <c r="E81" s="289"/>
      <c r="F81" s="312" t="s">
        <v>900</v>
      </c>
      <c r="G81" s="313"/>
      <c r="H81" s="289" t="s">
        <v>901</v>
      </c>
      <c r="I81" s="289" t="s">
        <v>896</v>
      </c>
      <c r="J81" s="289">
        <v>50</v>
      </c>
      <c r="K81" s="303"/>
    </row>
    <row r="82" s="1" customFormat="1" ht="15" customHeight="1">
      <c r="B82" s="314"/>
      <c r="C82" s="289" t="s">
        <v>902</v>
      </c>
      <c r="D82" s="289"/>
      <c r="E82" s="289"/>
      <c r="F82" s="312" t="s">
        <v>894</v>
      </c>
      <c r="G82" s="313"/>
      <c r="H82" s="289" t="s">
        <v>903</v>
      </c>
      <c r="I82" s="289" t="s">
        <v>904</v>
      </c>
      <c r="J82" s="289"/>
      <c r="K82" s="303"/>
    </row>
    <row r="83" s="1" customFormat="1" ht="15" customHeight="1">
      <c r="B83" s="314"/>
      <c r="C83" s="315" t="s">
        <v>905</v>
      </c>
      <c r="D83" s="315"/>
      <c r="E83" s="315"/>
      <c r="F83" s="316" t="s">
        <v>900</v>
      </c>
      <c r="G83" s="315"/>
      <c r="H83" s="315" t="s">
        <v>906</v>
      </c>
      <c r="I83" s="315" t="s">
        <v>896</v>
      </c>
      <c r="J83" s="315">
        <v>15</v>
      </c>
      <c r="K83" s="303"/>
    </row>
    <row r="84" s="1" customFormat="1" ht="15" customHeight="1">
      <c r="B84" s="314"/>
      <c r="C84" s="315" t="s">
        <v>907</v>
      </c>
      <c r="D84" s="315"/>
      <c r="E84" s="315"/>
      <c r="F84" s="316" t="s">
        <v>900</v>
      </c>
      <c r="G84" s="315"/>
      <c r="H84" s="315" t="s">
        <v>908</v>
      </c>
      <c r="I84" s="315" t="s">
        <v>896</v>
      </c>
      <c r="J84" s="315">
        <v>15</v>
      </c>
      <c r="K84" s="303"/>
    </row>
    <row r="85" s="1" customFormat="1" ht="15" customHeight="1">
      <c r="B85" s="314"/>
      <c r="C85" s="315" t="s">
        <v>909</v>
      </c>
      <c r="D85" s="315"/>
      <c r="E85" s="315"/>
      <c r="F85" s="316" t="s">
        <v>900</v>
      </c>
      <c r="G85" s="315"/>
      <c r="H85" s="315" t="s">
        <v>910</v>
      </c>
      <c r="I85" s="315" t="s">
        <v>896</v>
      </c>
      <c r="J85" s="315">
        <v>20</v>
      </c>
      <c r="K85" s="303"/>
    </row>
    <row r="86" s="1" customFormat="1" ht="15" customHeight="1">
      <c r="B86" s="314"/>
      <c r="C86" s="315" t="s">
        <v>911</v>
      </c>
      <c r="D86" s="315"/>
      <c r="E86" s="315"/>
      <c r="F86" s="316" t="s">
        <v>900</v>
      </c>
      <c r="G86" s="315"/>
      <c r="H86" s="315" t="s">
        <v>912</v>
      </c>
      <c r="I86" s="315" t="s">
        <v>896</v>
      </c>
      <c r="J86" s="315">
        <v>20</v>
      </c>
      <c r="K86" s="303"/>
    </row>
    <row r="87" s="1" customFormat="1" ht="15" customHeight="1">
      <c r="B87" s="314"/>
      <c r="C87" s="289" t="s">
        <v>913</v>
      </c>
      <c r="D87" s="289"/>
      <c r="E87" s="289"/>
      <c r="F87" s="312" t="s">
        <v>900</v>
      </c>
      <c r="G87" s="313"/>
      <c r="H87" s="289" t="s">
        <v>914</v>
      </c>
      <c r="I87" s="289" t="s">
        <v>896</v>
      </c>
      <c r="J87" s="289">
        <v>50</v>
      </c>
      <c r="K87" s="303"/>
    </row>
    <row r="88" s="1" customFormat="1" ht="15" customHeight="1">
      <c r="B88" s="314"/>
      <c r="C88" s="289" t="s">
        <v>915</v>
      </c>
      <c r="D88" s="289"/>
      <c r="E88" s="289"/>
      <c r="F88" s="312" t="s">
        <v>900</v>
      </c>
      <c r="G88" s="313"/>
      <c r="H88" s="289" t="s">
        <v>916</v>
      </c>
      <c r="I88" s="289" t="s">
        <v>896</v>
      </c>
      <c r="J88" s="289">
        <v>20</v>
      </c>
      <c r="K88" s="303"/>
    </row>
    <row r="89" s="1" customFormat="1" ht="15" customHeight="1">
      <c r="B89" s="314"/>
      <c r="C89" s="289" t="s">
        <v>917</v>
      </c>
      <c r="D89" s="289"/>
      <c r="E89" s="289"/>
      <c r="F89" s="312" t="s">
        <v>900</v>
      </c>
      <c r="G89" s="313"/>
      <c r="H89" s="289" t="s">
        <v>918</v>
      </c>
      <c r="I89" s="289" t="s">
        <v>896</v>
      </c>
      <c r="J89" s="289">
        <v>20</v>
      </c>
      <c r="K89" s="303"/>
    </row>
    <row r="90" s="1" customFormat="1" ht="15" customHeight="1">
      <c r="B90" s="314"/>
      <c r="C90" s="289" t="s">
        <v>919</v>
      </c>
      <c r="D90" s="289"/>
      <c r="E90" s="289"/>
      <c r="F90" s="312" t="s">
        <v>900</v>
      </c>
      <c r="G90" s="313"/>
      <c r="H90" s="289" t="s">
        <v>920</v>
      </c>
      <c r="I90" s="289" t="s">
        <v>896</v>
      </c>
      <c r="J90" s="289">
        <v>50</v>
      </c>
      <c r="K90" s="303"/>
    </row>
    <row r="91" s="1" customFormat="1" ht="15" customHeight="1">
      <c r="B91" s="314"/>
      <c r="C91" s="289" t="s">
        <v>921</v>
      </c>
      <c r="D91" s="289"/>
      <c r="E91" s="289"/>
      <c r="F91" s="312" t="s">
        <v>900</v>
      </c>
      <c r="G91" s="313"/>
      <c r="H91" s="289" t="s">
        <v>921</v>
      </c>
      <c r="I91" s="289" t="s">
        <v>896</v>
      </c>
      <c r="J91" s="289">
        <v>50</v>
      </c>
      <c r="K91" s="303"/>
    </row>
    <row r="92" s="1" customFormat="1" ht="15" customHeight="1">
      <c r="B92" s="314"/>
      <c r="C92" s="289" t="s">
        <v>922</v>
      </c>
      <c r="D92" s="289"/>
      <c r="E92" s="289"/>
      <c r="F92" s="312" t="s">
        <v>900</v>
      </c>
      <c r="G92" s="313"/>
      <c r="H92" s="289" t="s">
        <v>923</v>
      </c>
      <c r="I92" s="289" t="s">
        <v>896</v>
      </c>
      <c r="J92" s="289">
        <v>255</v>
      </c>
      <c r="K92" s="303"/>
    </row>
    <row r="93" s="1" customFormat="1" ht="15" customHeight="1">
      <c r="B93" s="314"/>
      <c r="C93" s="289" t="s">
        <v>924</v>
      </c>
      <c r="D93" s="289"/>
      <c r="E93" s="289"/>
      <c r="F93" s="312" t="s">
        <v>894</v>
      </c>
      <c r="G93" s="313"/>
      <c r="H93" s="289" t="s">
        <v>925</v>
      </c>
      <c r="I93" s="289" t="s">
        <v>926</v>
      </c>
      <c r="J93" s="289"/>
      <c r="K93" s="303"/>
    </row>
    <row r="94" s="1" customFormat="1" ht="15" customHeight="1">
      <c r="B94" s="314"/>
      <c r="C94" s="289" t="s">
        <v>927</v>
      </c>
      <c r="D94" s="289"/>
      <c r="E94" s="289"/>
      <c r="F94" s="312" t="s">
        <v>894</v>
      </c>
      <c r="G94" s="313"/>
      <c r="H94" s="289" t="s">
        <v>928</v>
      </c>
      <c r="I94" s="289" t="s">
        <v>929</v>
      </c>
      <c r="J94" s="289"/>
      <c r="K94" s="303"/>
    </row>
    <row r="95" s="1" customFormat="1" ht="15" customHeight="1">
      <c r="B95" s="314"/>
      <c r="C95" s="289" t="s">
        <v>930</v>
      </c>
      <c r="D95" s="289"/>
      <c r="E95" s="289"/>
      <c r="F95" s="312" t="s">
        <v>894</v>
      </c>
      <c r="G95" s="313"/>
      <c r="H95" s="289" t="s">
        <v>930</v>
      </c>
      <c r="I95" s="289" t="s">
        <v>929</v>
      </c>
      <c r="J95" s="289"/>
      <c r="K95" s="303"/>
    </row>
    <row r="96" s="1" customFormat="1" ht="15" customHeight="1">
      <c r="B96" s="314"/>
      <c r="C96" s="289" t="s">
        <v>41</v>
      </c>
      <c r="D96" s="289"/>
      <c r="E96" s="289"/>
      <c r="F96" s="312" t="s">
        <v>894</v>
      </c>
      <c r="G96" s="313"/>
      <c r="H96" s="289" t="s">
        <v>931</v>
      </c>
      <c r="I96" s="289" t="s">
        <v>929</v>
      </c>
      <c r="J96" s="289"/>
      <c r="K96" s="303"/>
    </row>
    <row r="97" s="1" customFormat="1" ht="15" customHeight="1">
      <c r="B97" s="314"/>
      <c r="C97" s="289" t="s">
        <v>51</v>
      </c>
      <c r="D97" s="289"/>
      <c r="E97" s="289"/>
      <c r="F97" s="312" t="s">
        <v>894</v>
      </c>
      <c r="G97" s="313"/>
      <c r="H97" s="289" t="s">
        <v>932</v>
      </c>
      <c r="I97" s="289" t="s">
        <v>929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933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888</v>
      </c>
      <c r="D103" s="304"/>
      <c r="E103" s="304"/>
      <c r="F103" s="304" t="s">
        <v>889</v>
      </c>
      <c r="G103" s="305"/>
      <c r="H103" s="304" t="s">
        <v>57</v>
      </c>
      <c r="I103" s="304" t="s">
        <v>60</v>
      </c>
      <c r="J103" s="304" t="s">
        <v>890</v>
      </c>
      <c r="K103" s="303"/>
    </row>
    <row r="104" s="1" customFormat="1" ht="17.25" customHeight="1">
      <c r="B104" s="301"/>
      <c r="C104" s="306" t="s">
        <v>891</v>
      </c>
      <c r="D104" s="306"/>
      <c r="E104" s="306"/>
      <c r="F104" s="307" t="s">
        <v>892</v>
      </c>
      <c r="G104" s="308"/>
      <c r="H104" s="306"/>
      <c r="I104" s="306"/>
      <c r="J104" s="306" t="s">
        <v>893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56</v>
      </c>
      <c r="D106" s="311"/>
      <c r="E106" s="311"/>
      <c r="F106" s="312" t="s">
        <v>894</v>
      </c>
      <c r="G106" s="289"/>
      <c r="H106" s="289" t="s">
        <v>934</v>
      </c>
      <c r="I106" s="289" t="s">
        <v>896</v>
      </c>
      <c r="J106" s="289">
        <v>20</v>
      </c>
      <c r="K106" s="303"/>
    </row>
    <row r="107" s="1" customFormat="1" ht="15" customHeight="1">
      <c r="B107" s="301"/>
      <c r="C107" s="289" t="s">
        <v>897</v>
      </c>
      <c r="D107" s="289"/>
      <c r="E107" s="289"/>
      <c r="F107" s="312" t="s">
        <v>894</v>
      </c>
      <c r="G107" s="289"/>
      <c r="H107" s="289" t="s">
        <v>934</v>
      </c>
      <c r="I107" s="289" t="s">
        <v>896</v>
      </c>
      <c r="J107" s="289">
        <v>120</v>
      </c>
      <c r="K107" s="303"/>
    </row>
    <row r="108" s="1" customFormat="1" ht="15" customHeight="1">
      <c r="B108" s="314"/>
      <c r="C108" s="289" t="s">
        <v>899</v>
      </c>
      <c r="D108" s="289"/>
      <c r="E108" s="289"/>
      <c r="F108" s="312" t="s">
        <v>900</v>
      </c>
      <c r="G108" s="289"/>
      <c r="H108" s="289" t="s">
        <v>934</v>
      </c>
      <c r="I108" s="289" t="s">
        <v>896</v>
      </c>
      <c r="J108" s="289">
        <v>50</v>
      </c>
      <c r="K108" s="303"/>
    </row>
    <row r="109" s="1" customFormat="1" ht="15" customHeight="1">
      <c r="B109" s="314"/>
      <c r="C109" s="289" t="s">
        <v>902</v>
      </c>
      <c r="D109" s="289"/>
      <c r="E109" s="289"/>
      <c r="F109" s="312" t="s">
        <v>894</v>
      </c>
      <c r="G109" s="289"/>
      <c r="H109" s="289" t="s">
        <v>934</v>
      </c>
      <c r="I109" s="289" t="s">
        <v>904</v>
      </c>
      <c r="J109" s="289"/>
      <c r="K109" s="303"/>
    </row>
    <row r="110" s="1" customFormat="1" ht="15" customHeight="1">
      <c r="B110" s="314"/>
      <c r="C110" s="289" t="s">
        <v>913</v>
      </c>
      <c r="D110" s="289"/>
      <c r="E110" s="289"/>
      <c r="F110" s="312" t="s">
        <v>900</v>
      </c>
      <c r="G110" s="289"/>
      <c r="H110" s="289" t="s">
        <v>934</v>
      </c>
      <c r="I110" s="289" t="s">
        <v>896</v>
      </c>
      <c r="J110" s="289">
        <v>50</v>
      </c>
      <c r="K110" s="303"/>
    </row>
    <row r="111" s="1" customFormat="1" ht="15" customHeight="1">
      <c r="B111" s="314"/>
      <c r="C111" s="289" t="s">
        <v>921</v>
      </c>
      <c r="D111" s="289"/>
      <c r="E111" s="289"/>
      <c r="F111" s="312" t="s">
        <v>900</v>
      </c>
      <c r="G111" s="289"/>
      <c r="H111" s="289" t="s">
        <v>934</v>
      </c>
      <c r="I111" s="289" t="s">
        <v>896</v>
      </c>
      <c r="J111" s="289">
        <v>50</v>
      </c>
      <c r="K111" s="303"/>
    </row>
    <row r="112" s="1" customFormat="1" ht="15" customHeight="1">
      <c r="B112" s="314"/>
      <c r="C112" s="289" t="s">
        <v>919</v>
      </c>
      <c r="D112" s="289"/>
      <c r="E112" s="289"/>
      <c r="F112" s="312" t="s">
        <v>900</v>
      </c>
      <c r="G112" s="289"/>
      <c r="H112" s="289" t="s">
        <v>934</v>
      </c>
      <c r="I112" s="289" t="s">
        <v>896</v>
      </c>
      <c r="J112" s="289">
        <v>50</v>
      </c>
      <c r="K112" s="303"/>
    </row>
    <row r="113" s="1" customFormat="1" ht="15" customHeight="1">
      <c r="B113" s="314"/>
      <c r="C113" s="289" t="s">
        <v>56</v>
      </c>
      <c r="D113" s="289"/>
      <c r="E113" s="289"/>
      <c r="F113" s="312" t="s">
        <v>894</v>
      </c>
      <c r="G113" s="289"/>
      <c r="H113" s="289" t="s">
        <v>935</v>
      </c>
      <c r="I113" s="289" t="s">
        <v>896</v>
      </c>
      <c r="J113" s="289">
        <v>20</v>
      </c>
      <c r="K113" s="303"/>
    </row>
    <row r="114" s="1" customFormat="1" ht="15" customHeight="1">
      <c r="B114" s="314"/>
      <c r="C114" s="289" t="s">
        <v>936</v>
      </c>
      <c r="D114" s="289"/>
      <c r="E114" s="289"/>
      <c r="F114" s="312" t="s">
        <v>894</v>
      </c>
      <c r="G114" s="289"/>
      <c r="H114" s="289" t="s">
        <v>937</v>
      </c>
      <c r="I114" s="289" t="s">
        <v>896</v>
      </c>
      <c r="J114" s="289">
        <v>120</v>
      </c>
      <c r="K114" s="303"/>
    </row>
    <row r="115" s="1" customFormat="1" ht="15" customHeight="1">
      <c r="B115" s="314"/>
      <c r="C115" s="289" t="s">
        <v>41</v>
      </c>
      <c r="D115" s="289"/>
      <c r="E115" s="289"/>
      <c r="F115" s="312" t="s">
        <v>894</v>
      </c>
      <c r="G115" s="289"/>
      <c r="H115" s="289" t="s">
        <v>938</v>
      </c>
      <c r="I115" s="289" t="s">
        <v>929</v>
      </c>
      <c r="J115" s="289"/>
      <c r="K115" s="303"/>
    </row>
    <row r="116" s="1" customFormat="1" ht="15" customHeight="1">
      <c r="B116" s="314"/>
      <c r="C116" s="289" t="s">
        <v>51</v>
      </c>
      <c r="D116" s="289"/>
      <c r="E116" s="289"/>
      <c r="F116" s="312" t="s">
        <v>894</v>
      </c>
      <c r="G116" s="289"/>
      <c r="H116" s="289" t="s">
        <v>939</v>
      </c>
      <c r="I116" s="289" t="s">
        <v>929</v>
      </c>
      <c r="J116" s="289"/>
      <c r="K116" s="303"/>
    </row>
    <row r="117" s="1" customFormat="1" ht="15" customHeight="1">
      <c r="B117" s="314"/>
      <c r="C117" s="289" t="s">
        <v>60</v>
      </c>
      <c r="D117" s="289"/>
      <c r="E117" s="289"/>
      <c r="F117" s="312" t="s">
        <v>894</v>
      </c>
      <c r="G117" s="289"/>
      <c r="H117" s="289" t="s">
        <v>940</v>
      </c>
      <c r="I117" s="289" t="s">
        <v>941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942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888</v>
      </c>
      <c r="D123" s="304"/>
      <c r="E123" s="304"/>
      <c r="F123" s="304" t="s">
        <v>889</v>
      </c>
      <c r="G123" s="305"/>
      <c r="H123" s="304" t="s">
        <v>57</v>
      </c>
      <c r="I123" s="304" t="s">
        <v>60</v>
      </c>
      <c r="J123" s="304" t="s">
        <v>890</v>
      </c>
      <c r="K123" s="333"/>
    </row>
    <row r="124" s="1" customFormat="1" ht="17.25" customHeight="1">
      <c r="B124" s="332"/>
      <c r="C124" s="306" t="s">
        <v>891</v>
      </c>
      <c r="D124" s="306"/>
      <c r="E124" s="306"/>
      <c r="F124" s="307" t="s">
        <v>892</v>
      </c>
      <c r="G124" s="308"/>
      <c r="H124" s="306"/>
      <c r="I124" s="306"/>
      <c r="J124" s="306" t="s">
        <v>893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897</v>
      </c>
      <c r="D126" s="311"/>
      <c r="E126" s="311"/>
      <c r="F126" s="312" t="s">
        <v>894</v>
      </c>
      <c r="G126" s="289"/>
      <c r="H126" s="289" t="s">
        <v>934</v>
      </c>
      <c r="I126" s="289" t="s">
        <v>896</v>
      </c>
      <c r="J126" s="289">
        <v>120</v>
      </c>
      <c r="K126" s="337"/>
    </row>
    <row r="127" s="1" customFormat="1" ht="15" customHeight="1">
      <c r="B127" s="334"/>
      <c r="C127" s="289" t="s">
        <v>943</v>
      </c>
      <c r="D127" s="289"/>
      <c r="E127" s="289"/>
      <c r="F127" s="312" t="s">
        <v>894</v>
      </c>
      <c r="G127" s="289"/>
      <c r="H127" s="289" t="s">
        <v>944</v>
      </c>
      <c r="I127" s="289" t="s">
        <v>896</v>
      </c>
      <c r="J127" s="289" t="s">
        <v>945</v>
      </c>
      <c r="K127" s="337"/>
    </row>
    <row r="128" s="1" customFormat="1" ht="15" customHeight="1">
      <c r="B128" s="334"/>
      <c r="C128" s="289" t="s">
        <v>842</v>
      </c>
      <c r="D128" s="289"/>
      <c r="E128" s="289"/>
      <c r="F128" s="312" t="s">
        <v>894</v>
      </c>
      <c r="G128" s="289"/>
      <c r="H128" s="289" t="s">
        <v>946</v>
      </c>
      <c r="I128" s="289" t="s">
        <v>896</v>
      </c>
      <c r="J128" s="289" t="s">
        <v>945</v>
      </c>
      <c r="K128" s="337"/>
    </row>
    <row r="129" s="1" customFormat="1" ht="15" customHeight="1">
      <c r="B129" s="334"/>
      <c r="C129" s="289" t="s">
        <v>905</v>
      </c>
      <c r="D129" s="289"/>
      <c r="E129" s="289"/>
      <c r="F129" s="312" t="s">
        <v>900</v>
      </c>
      <c r="G129" s="289"/>
      <c r="H129" s="289" t="s">
        <v>906</v>
      </c>
      <c r="I129" s="289" t="s">
        <v>896</v>
      </c>
      <c r="J129" s="289">
        <v>15</v>
      </c>
      <c r="K129" s="337"/>
    </row>
    <row r="130" s="1" customFormat="1" ht="15" customHeight="1">
      <c r="B130" s="334"/>
      <c r="C130" s="315" t="s">
        <v>907</v>
      </c>
      <c r="D130" s="315"/>
      <c r="E130" s="315"/>
      <c r="F130" s="316" t="s">
        <v>900</v>
      </c>
      <c r="G130" s="315"/>
      <c r="H130" s="315" t="s">
        <v>908</v>
      </c>
      <c r="I130" s="315" t="s">
        <v>896</v>
      </c>
      <c r="J130" s="315">
        <v>15</v>
      </c>
      <c r="K130" s="337"/>
    </row>
    <row r="131" s="1" customFormat="1" ht="15" customHeight="1">
      <c r="B131" s="334"/>
      <c r="C131" s="315" t="s">
        <v>909</v>
      </c>
      <c r="D131" s="315"/>
      <c r="E131" s="315"/>
      <c r="F131" s="316" t="s">
        <v>900</v>
      </c>
      <c r="G131" s="315"/>
      <c r="H131" s="315" t="s">
        <v>910</v>
      </c>
      <c r="I131" s="315" t="s">
        <v>896</v>
      </c>
      <c r="J131" s="315">
        <v>20</v>
      </c>
      <c r="K131" s="337"/>
    </row>
    <row r="132" s="1" customFormat="1" ht="15" customHeight="1">
      <c r="B132" s="334"/>
      <c r="C132" s="315" t="s">
        <v>911</v>
      </c>
      <c r="D132" s="315"/>
      <c r="E132" s="315"/>
      <c r="F132" s="316" t="s">
        <v>900</v>
      </c>
      <c r="G132" s="315"/>
      <c r="H132" s="315" t="s">
        <v>912</v>
      </c>
      <c r="I132" s="315" t="s">
        <v>896</v>
      </c>
      <c r="J132" s="315">
        <v>20</v>
      </c>
      <c r="K132" s="337"/>
    </row>
    <row r="133" s="1" customFormat="1" ht="15" customHeight="1">
      <c r="B133" s="334"/>
      <c r="C133" s="289" t="s">
        <v>899</v>
      </c>
      <c r="D133" s="289"/>
      <c r="E133" s="289"/>
      <c r="F133" s="312" t="s">
        <v>900</v>
      </c>
      <c r="G133" s="289"/>
      <c r="H133" s="289" t="s">
        <v>934</v>
      </c>
      <c r="I133" s="289" t="s">
        <v>896</v>
      </c>
      <c r="J133" s="289">
        <v>50</v>
      </c>
      <c r="K133" s="337"/>
    </row>
    <row r="134" s="1" customFormat="1" ht="15" customHeight="1">
      <c r="B134" s="334"/>
      <c r="C134" s="289" t="s">
        <v>913</v>
      </c>
      <c r="D134" s="289"/>
      <c r="E134" s="289"/>
      <c r="F134" s="312" t="s">
        <v>900</v>
      </c>
      <c r="G134" s="289"/>
      <c r="H134" s="289" t="s">
        <v>934</v>
      </c>
      <c r="I134" s="289" t="s">
        <v>896</v>
      </c>
      <c r="J134" s="289">
        <v>50</v>
      </c>
      <c r="K134" s="337"/>
    </row>
    <row r="135" s="1" customFormat="1" ht="15" customHeight="1">
      <c r="B135" s="334"/>
      <c r="C135" s="289" t="s">
        <v>919</v>
      </c>
      <c r="D135" s="289"/>
      <c r="E135" s="289"/>
      <c r="F135" s="312" t="s">
        <v>900</v>
      </c>
      <c r="G135" s="289"/>
      <c r="H135" s="289" t="s">
        <v>934</v>
      </c>
      <c r="I135" s="289" t="s">
        <v>896</v>
      </c>
      <c r="J135" s="289">
        <v>50</v>
      </c>
      <c r="K135" s="337"/>
    </row>
    <row r="136" s="1" customFormat="1" ht="15" customHeight="1">
      <c r="B136" s="334"/>
      <c r="C136" s="289" t="s">
        <v>921</v>
      </c>
      <c r="D136" s="289"/>
      <c r="E136" s="289"/>
      <c r="F136" s="312" t="s">
        <v>900</v>
      </c>
      <c r="G136" s="289"/>
      <c r="H136" s="289" t="s">
        <v>934</v>
      </c>
      <c r="I136" s="289" t="s">
        <v>896</v>
      </c>
      <c r="J136" s="289">
        <v>50</v>
      </c>
      <c r="K136" s="337"/>
    </row>
    <row r="137" s="1" customFormat="1" ht="15" customHeight="1">
      <c r="B137" s="334"/>
      <c r="C137" s="289" t="s">
        <v>922</v>
      </c>
      <c r="D137" s="289"/>
      <c r="E137" s="289"/>
      <c r="F137" s="312" t="s">
        <v>900</v>
      </c>
      <c r="G137" s="289"/>
      <c r="H137" s="289" t="s">
        <v>947</v>
      </c>
      <c r="I137" s="289" t="s">
        <v>896</v>
      </c>
      <c r="J137" s="289">
        <v>255</v>
      </c>
      <c r="K137" s="337"/>
    </row>
    <row r="138" s="1" customFormat="1" ht="15" customHeight="1">
      <c r="B138" s="334"/>
      <c r="C138" s="289" t="s">
        <v>924</v>
      </c>
      <c r="D138" s="289"/>
      <c r="E138" s="289"/>
      <c r="F138" s="312" t="s">
        <v>894</v>
      </c>
      <c r="G138" s="289"/>
      <c r="H138" s="289" t="s">
        <v>948</v>
      </c>
      <c r="I138" s="289" t="s">
        <v>926</v>
      </c>
      <c r="J138" s="289"/>
      <c r="K138" s="337"/>
    </row>
    <row r="139" s="1" customFormat="1" ht="15" customHeight="1">
      <c r="B139" s="334"/>
      <c r="C139" s="289" t="s">
        <v>927</v>
      </c>
      <c r="D139" s="289"/>
      <c r="E139" s="289"/>
      <c r="F139" s="312" t="s">
        <v>894</v>
      </c>
      <c r="G139" s="289"/>
      <c r="H139" s="289" t="s">
        <v>949</v>
      </c>
      <c r="I139" s="289" t="s">
        <v>929</v>
      </c>
      <c r="J139" s="289"/>
      <c r="K139" s="337"/>
    </row>
    <row r="140" s="1" customFormat="1" ht="15" customHeight="1">
      <c r="B140" s="334"/>
      <c r="C140" s="289" t="s">
        <v>930</v>
      </c>
      <c r="D140" s="289"/>
      <c r="E140" s="289"/>
      <c r="F140" s="312" t="s">
        <v>894</v>
      </c>
      <c r="G140" s="289"/>
      <c r="H140" s="289" t="s">
        <v>930</v>
      </c>
      <c r="I140" s="289" t="s">
        <v>929</v>
      </c>
      <c r="J140" s="289"/>
      <c r="K140" s="337"/>
    </row>
    <row r="141" s="1" customFormat="1" ht="15" customHeight="1">
      <c r="B141" s="334"/>
      <c r="C141" s="289" t="s">
        <v>41</v>
      </c>
      <c r="D141" s="289"/>
      <c r="E141" s="289"/>
      <c r="F141" s="312" t="s">
        <v>894</v>
      </c>
      <c r="G141" s="289"/>
      <c r="H141" s="289" t="s">
        <v>950</v>
      </c>
      <c r="I141" s="289" t="s">
        <v>929</v>
      </c>
      <c r="J141" s="289"/>
      <c r="K141" s="337"/>
    </row>
    <row r="142" s="1" customFormat="1" ht="15" customHeight="1">
      <c r="B142" s="334"/>
      <c r="C142" s="289" t="s">
        <v>951</v>
      </c>
      <c r="D142" s="289"/>
      <c r="E142" s="289"/>
      <c r="F142" s="312" t="s">
        <v>894</v>
      </c>
      <c r="G142" s="289"/>
      <c r="H142" s="289" t="s">
        <v>952</v>
      </c>
      <c r="I142" s="289" t="s">
        <v>929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953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888</v>
      </c>
      <c r="D148" s="304"/>
      <c r="E148" s="304"/>
      <c r="F148" s="304" t="s">
        <v>889</v>
      </c>
      <c r="G148" s="305"/>
      <c r="H148" s="304" t="s">
        <v>57</v>
      </c>
      <c r="I148" s="304" t="s">
        <v>60</v>
      </c>
      <c r="J148" s="304" t="s">
        <v>890</v>
      </c>
      <c r="K148" s="303"/>
    </row>
    <row r="149" s="1" customFormat="1" ht="17.25" customHeight="1">
      <c r="B149" s="301"/>
      <c r="C149" s="306" t="s">
        <v>891</v>
      </c>
      <c r="D149" s="306"/>
      <c r="E149" s="306"/>
      <c r="F149" s="307" t="s">
        <v>892</v>
      </c>
      <c r="G149" s="308"/>
      <c r="H149" s="306"/>
      <c r="I149" s="306"/>
      <c r="J149" s="306" t="s">
        <v>893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897</v>
      </c>
      <c r="D151" s="289"/>
      <c r="E151" s="289"/>
      <c r="F151" s="342" t="s">
        <v>894</v>
      </c>
      <c r="G151" s="289"/>
      <c r="H151" s="341" t="s">
        <v>934</v>
      </c>
      <c r="I151" s="341" t="s">
        <v>896</v>
      </c>
      <c r="J151" s="341">
        <v>120</v>
      </c>
      <c r="K151" s="337"/>
    </row>
    <row r="152" s="1" customFormat="1" ht="15" customHeight="1">
      <c r="B152" s="314"/>
      <c r="C152" s="341" t="s">
        <v>943</v>
      </c>
      <c r="D152" s="289"/>
      <c r="E152" s="289"/>
      <c r="F152" s="342" t="s">
        <v>894</v>
      </c>
      <c r="G152" s="289"/>
      <c r="H152" s="341" t="s">
        <v>954</v>
      </c>
      <c r="I152" s="341" t="s">
        <v>896</v>
      </c>
      <c r="J152" s="341" t="s">
        <v>945</v>
      </c>
      <c r="K152" s="337"/>
    </row>
    <row r="153" s="1" customFormat="1" ht="15" customHeight="1">
      <c r="B153" s="314"/>
      <c r="C153" s="341" t="s">
        <v>842</v>
      </c>
      <c r="D153" s="289"/>
      <c r="E153" s="289"/>
      <c r="F153" s="342" t="s">
        <v>894</v>
      </c>
      <c r="G153" s="289"/>
      <c r="H153" s="341" t="s">
        <v>955</v>
      </c>
      <c r="I153" s="341" t="s">
        <v>896</v>
      </c>
      <c r="J153" s="341" t="s">
        <v>945</v>
      </c>
      <c r="K153" s="337"/>
    </row>
    <row r="154" s="1" customFormat="1" ht="15" customHeight="1">
      <c r="B154" s="314"/>
      <c r="C154" s="341" t="s">
        <v>899</v>
      </c>
      <c r="D154" s="289"/>
      <c r="E154" s="289"/>
      <c r="F154" s="342" t="s">
        <v>900</v>
      </c>
      <c r="G154" s="289"/>
      <c r="H154" s="341" t="s">
        <v>934</v>
      </c>
      <c r="I154" s="341" t="s">
        <v>896</v>
      </c>
      <c r="J154" s="341">
        <v>50</v>
      </c>
      <c r="K154" s="337"/>
    </row>
    <row r="155" s="1" customFormat="1" ht="15" customHeight="1">
      <c r="B155" s="314"/>
      <c r="C155" s="341" t="s">
        <v>902</v>
      </c>
      <c r="D155" s="289"/>
      <c r="E155" s="289"/>
      <c r="F155" s="342" t="s">
        <v>894</v>
      </c>
      <c r="G155" s="289"/>
      <c r="H155" s="341" t="s">
        <v>934</v>
      </c>
      <c r="I155" s="341" t="s">
        <v>904</v>
      </c>
      <c r="J155" s="341"/>
      <c r="K155" s="337"/>
    </row>
    <row r="156" s="1" customFormat="1" ht="15" customHeight="1">
      <c r="B156" s="314"/>
      <c r="C156" s="341" t="s">
        <v>913</v>
      </c>
      <c r="D156" s="289"/>
      <c r="E156" s="289"/>
      <c r="F156" s="342" t="s">
        <v>900</v>
      </c>
      <c r="G156" s="289"/>
      <c r="H156" s="341" t="s">
        <v>934</v>
      </c>
      <c r="I156" s="341" t="s">
        <v>896</v>
      </c>
      <c r="J156" s="341">
        <v>50</v>
      </c>
      <c r="K156" s="337"/>
    </row>
    <row r="157" s="1" customFormat="1" ht="15" customHeight="1">
      <c r="B157" s="314"/>
      <c r="C157" s="341" t="s">
        <v>921</v>
      </c>
      <c r="D157" s="289"/>
      <c r="E157" s="289"/>
      <c r="F157" s="342" t="s">
        <v>900</v>
      </c>
      <c r="G157" s="289"/>
      <c r="H157" s="341" t="s">
        <v>934</v>
      </c>
      <c r="I157" s="341" t="s">
        <v>896</v>
      </c>
      <c r="J157" s="341">
        <v>50</v>
      </c>
      <c r="K157" s="337"/>
    </row>
    <row r="158" s="1" customFormat="1" ht="15" customHeight="1">
      <c r="B158" s="314"/>
      <c r="C158" s="341" t="s">
        <v>919</v>
      </c>
      <c r="D158" s="289"/>
      <c r="E158" s="289"/>
      <c r="F158" s="342" t="s">
        <v>900</v>
      </c>
      <c r="G158" s="289"/>
      <c r="H158" s="341" t="s">
        <v>934</v>
      </c>
      <c r="I158" s="341" t="s">
        <v>896</v>
      </c>
      <c r="J158" s="341">
        <v>50</v>
      </c>
      <c r="K158" s="337"/>
    </row>
    <row r="159" s="1" customFormat="1" ht="15" customHeight="1">
      <c r="B159" s="314"/>
      <c r="C159" s="341" t="s">
        <v>93</v>
      </c>
      <c r="D159" s="289"/>
      <c r="E159" s="289"/>
      <c r="F159" s="342" t="s">
        <v>894</v>
      </c>
      <c r="G159" s="289"/>
      <c r="H159" s="341" t="s">
        <v>956</v>
      </c>
      <c r="I159" s="341" t="s">
        <v>896</v>
      </c>
      <c r="J159" s="341" t="s">
        <v>957</v>
      </c>
      <c r="K159" s="337"/>
    </row>
    <row r="160" s="1" customFormat="1" ht="15" customHeight="1">
      <c r="B160" s="314"/>
      <c r="C160" s="341" t="s">
        <v>958</v>
      </c>
      <c r="D160" s="289"/>
      <c r="E160" s="289"/>
      <c r="F160" s="342" t="s">
        <v>894</v>
      </c>
      <c r="G160" s="289"/>
      <c r="H160" s="341" t="s">
        <v>959</v>
      </c>
      <c r="I160" s="341" t="s">
        <v>929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960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888</v>
      </c>
      <c r="D166" s="304"/>
      <c r="E166" s="304"/>
      <c r="F166" s="304" t="s">
        <v>889</v>
      </c>
      <c r="G166" s="346"/>
      <c r="H166" s="347" t="s">
        <v>57</v>
      </c>
      <c r="I166" s="347" t="s">
        <v>60</v>
      </c>
      <c r="J166" s="304" t="s">
        <v>890</v>
      </c>
      <c r="K166" s="281"/>
    </row>
    <row r="167" s="1" customFormat="1" ht="17.25" customHeight="1">
      <c r="B167" s="282"/>
      <c r="C167" s="306" t="s">
        <v>891</v>
      </c>
      <c r="D167" s="306"/>
      <c r="E167" s="306"/>
      <c r="F167" s="307" t="s">
        <v>892</v>
      </c>
      <c r="G167" s="348"/>
      <c r="H167" s="349"/>
      <c r="I167" s="349"/>
      <c r="J167" s="306" t="s">
        <v>893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897</v>
      </c>
      <c r="D169" s="289"/>
      <c r="E169" s="289"/>
      <c r="F169" s="312" t="s">
        <v>894</v>
      </c>
      <c r="G169" s="289"/>
      <c r="H169" s="289" t="s">
        <v>934</v>
      </c>
      <c r="I169" s="289" t="s">
        <v>896</v>
      </c>
      <c r="J169" s="289">
        <v>120</v>
      </c>
      <c r="K169" s="337"/>
    </row>
    <row r="170" s="1" customFormat="1" ht="15" customHeight="1">
      <c r="B170" s="314"/>
      <c r="C170" s="289" t="s">
        <v>943</v>
      </c>
      <c r="D170" s="289"/>
      <c r="E170" s="289"/>
      <c r="F170" s="312" t="s">
        <v>894</v>
      </c>
      <c r="G170" s="289"/>
      <c r="H170" s="289" t="s">
        <v>944</v>
      </c>
      <c r="I170" s="289" t="s">
        <v>896</v>
      </c>
      <c r="J170" s="289" t="s">
        <v>945</v>
      </c>
      <c r="K170" s="337"/>
    </row>
    <row r="171" s="1" customFormat="1" ht="15" customHeight="1">
      <c r="B171" s="314"/>
      <c r="C171" s="289" t="s">
        <v>842</v>
      </c>
      <c r="D171" s="289"/>
      <c r="E171" s="289"/>
      <c r="F171" s="312" t="s">
        <v>894</v>
      </c>
      <c r="G171" s="289"/>
      <c r="H171" s="289" t="s">
        <v>961</v>
      </c>
      <c r="I171" s="289" t="s">
        <v>896</v>
      </c>
      <c r="J171" s="289" t="s">
        <v>945</v>
      </c>
      <c r="K171" s="337"/>
    </row>
    <row r="172" s="1" customFormat="1" ht="15" customHeight="1">
      <c r="B172" s="314"/>
      <c r="C172" s="289" t="s">
        <v>899</v>
      </c>
      <c r="D172" s="289"/>
      <c r="E172" s="289"/>
      <c r="F172" s="312" t="s">
        <v>900</v>
      </c>
      <c r="G172" s="289"/>
      <c r="H172" s="289" t="s">
        <v>961</v>
      </c>
      <c r="I172" s="289" t="s">
        <v>896</v>
      </c>
      <c r="J172" s="289">
        <v>50</v>
      </c>
      <c r="K172" s="337"/>
    </row>
    <row r="173" s="1" customFormat="1" ht="15" customHeight="1">
      <c r="B173" s="314"/>
      <c r="C173" s="289" t="s">
        <v>902</v>
      </c>
      <c r="D173" s="289"/>
      <c r="E173" s="289"/>
      <c r="F173" s="312" t="s">
        <v>894</v>
      </c>
      <c r="G173" s="289"/>
      <c r="H173" s="289" t="s">
        <v>961</v>
      </c>
      <c r="I173" s="289" t="s">
        <v>904</v>
      </c>
      <c r="J173" s="289"/>
      <c r="K173" s="337"/>
    </row>
    <row r="174" s="1" customFormat="1" ht="15" customHeight="1">
      <c r="B174" s="314"/>
      <c r="C174" s="289" t="s">
        <v>913</v>
      </c>
      <c r="D174" s="289"/>
      <c r="E174" s="289"/>
      <c r="F174" s="312" t="s">
        <v>900</v>
      </c>
      <c r="G174" s="289"/>
      <c r="H174" s="289" t="s">
        <v>961</v>
      </c>
      <c r="I174" s="289" t="s">
        <v>896</v>
      </c>
      <c r="J174" s="289">
        <v>50</v>
      </c>
      <c r="K174" s="337"/>
    </row>
    <row r="175" s="1" customFormat="1" ht="15" customHeight="1">
      <c r="B175" s="314"/>
      <c r="C175" s="289" t="s">
        <v>921</v>
      </c>
      <c r="D175" s="289"/>
      <c r="E175" s="289"/>
      <c r="F175" s="312" t="s">
        <v>900</v>
      </c>
      <c r="G175" s="289"/>
      <c r="H175" s="289" t="s">
        <v>961</v>
      </c>
      <c r="I175" s="289" t="s">
        <v>896</v>
      </c>
      <c r="J175" s="289">
        <v>50</v>
      </c>
      <c r="K175" s="337"/>
    </row>
    <row r="176" s="1" customFormat="1" ht="15" customHeight="1">
      <c r="B176" s="314"/>
      <c r="C176" s="289" t="s">
        <v>919</v>
      </c>
      <c r="D176" s="289"/>
      <c r="E176" s="289"/>
      <c r="F176" s="312" t="s">
        <v>900</v>
      </c>
      <c r="G176" s="289"/>
      <c r="H176" s="289" t="s">
        <v>961</v>
      </c>
      <c r="I176" s="289" t="s">
        <v>896</v>
      </c>
      <c r="J176" s="289">
        <v>50</v>
      </c>
      <c r="K176" s="337"/>
    </row>
    <row r="177" s="1" customFormat="1" ht="15" customHeight="1">
      <c r="B177" s="314"/>
      <c r="C177" s="289" t="s">
        <v>115</v>
      </c>
      <c r="D177" s="289"/>
      <c r="E177" s="289"/>
      <c r="F177" s="312" t="s">
        <v>894</v>
      </c>
      <c r="G177" s="289"/>
      <c r="H177" s="289" t="s">
        <v>962</v>
      </c>
      <c r="I177" s="289" t="s">
        <v>963</v>
      </c>
      <c r="J177" s="289"/>
      <c r="K177" s="337"/>
    </row>
    <row r="178" s="1" customFormat="1" ht="15" customHeight="1">
      <c r="B178" s="314"/>
      <c r="C178" s="289" t="s">
        <v>60</v>
      </c>
      <c r="D178" s="289"/>
      <c r="E178" s="289"/>
      <c r="F178" s="312" t="s">
        <v>894</v>
      </c>
      <c r="G178" s="289"/>
      <c r="H178" s="289" t="s">
        <v>964</v>
      </c>
      <c r="I178" s="289" t="s">
        <v>965</v>
      </c>
      <c r="J178" s="289">
        <v>1</v>
      </c>
      <c r="K178" s="337"/>
    </row>
    <row r="179" s="1" customFormat="1" ht="15" customHeight="1">
      <c r="B179" s="314"/>
      <c r="C179" s="289" t="s">
        <v>56</v>
      </c>
      <c r="D179" s="289"/>
      <c r="E179" s="289"/>
      <c r="F179" s="312" t="s">
        <v>894</v>
      </c>
      <c r="G179" s="289"/>
      <c r="H179" s="289" t="s">
        <v>966</v>
      </c>
      <c r="I179" s="289" t="s">
        <v>896</v>
      </c>
      <c r="J179" s="289">
        <v>20</v>
      </c>
      <c r="K179" s="337"/>
    </row>
    <row r="180" s="1" customFormat="1" ht="15" customHeight="1">
      <c r="B180" s="314"/>
      <c r="C180" s="289" t="s">
        <v>57</v>
      </c>
      <c r="D180" s="289"/>
      <c r="E180" s="289"/>
      <c r="F180" s="312" t="s">
        <v>894</v>
      </c>
      <c r="G180" s="289"/>
      <c r="H180" s="289" t="s">
        <v>967</v>
      </c>
      <c r="I180" s="289" t="s">
        <v>896</v>
      </c>
      <c r="J180" s="289">
        <v>255</v>
      </c>
      <c r="K180" s="337"/>
    </row>
    <row r="181" s="1" customFormat="1" ht="15" customHeight="1">
      <c r="B181" s="314"/>
      <c r="C181" s="289" t="s">
        <v>116</v>
      </c>
      <c r="D181" s="289"/>
      <c r="E181" s="289"/>
      <c r="F181" s="312" t="s">
        <v>894</v>
      </c>
      <c r="G181" s="289"/>
      <c r="H181" s="289" t="s">
        <v>858</v>
      </c>
      <c r="I181" s="289" t="s">
        <v>896</v>
      </c>
      <c r="J181" s="289">
        <v>10</v>
      </c>
      <c r="K181" s="337"/>
    </row>
    <row r="182" s="1" customFormat="1" ht="15" customHeight="1">
      <c r="B182" s="314"/>
      <c r="C182" s="289" t="s">
        <v>117</v>
      </c>
      <c r="D182" s="289"/>
      <c r="E182" s="289"/>
      <c r="F182" s="312" t="s">
        <v>894</v>
      </c>
      <c r="G182" s="289"/>
      <c r="H182" s="289" t="s">
        <v>968</v>
      </c>
      <c r="I182" s="289" t="s">
        <v>929</v>
      </c>
      <c r="J182" s="289"/>
      <c r="K182" s="337"/>
    </row>
    <row r="183" s="1" customFormat="1" ht="15" customHeight="1">
      <c r="B183" s="314"/>
      <c r="C183" s="289" t="s">
        <v>969</v>
      </c>
      <c r="D183" s="289"/>
      <c r="E183" s="289"/>
      <c r="F183" s="312" t="s">
        <v>894</v>
      </c>
      <c r="G183" s="289"/>
      <c r="H183" s="289" t="s">
        <v>970</v>
      </c>
      <c r="I183" s="289" t="s">
        <v>929</v>
      </c>
      <c r="J183" s="289"/>
      <c r="K183" s="337"/>
    </row>
    <row r="184" s="1" customFormat="1" ht="15" customHeight="1">
      <c r="B184" s="314"/>
      <c r="C184" s="289" t="s">
        <v>958</v>
      </c>
      <c r="D184" s="289"/>
      <c r="E184" s="289"/>
      <c r="F184" s="312" t="s">
        <v>894</v>
      </c>
      <c r="G184" s="289"/>
      <c r="H184" s="289" t="s">
        <v>971</v>
      </c>
      <c r="I184" s="289" t="s">
        <v>929</v>
      </c>
      <c r="J184" s="289"/>
      <c r="K184" s="337"/>
    </row>
    <row r="185" s="1" customFormat="1" ht="15" customHeight="1">
      <c r="B185" s="314"/>
      <c r="C185" s="289" t="s">
        <v>119</v>
      </c>
      <c r="D185" s="289"/>
      <c r="E185" s="289"/>
      <c r="F185" s="312" t="s">
        <v>900</v>
      </c>
      <c r="G185" s="289"/>
      <c r="H185" s="289" t="s">
        <v>972</v>
      </c>
      <c r="I185" s="289" t="s">
        <v>896</v>
      </c>
      <c r="J185" s="289">
        <v>50</v>
      </c>
      <c r="K185" s="337"/>
    </row>
    <row r="186" s="1" customFormat="1" ht="15" customHeight="1">
      <c r="B186" s="314"/>
      <c r="C186" s="289" t="s">
        <v>973</v>
      </c>
      <c r="D186" s="289"/>
      <c r="E186" s="289"/>
      <c r="F186" s="312" t="s">
        <v>900</v>
      </c>
      <c r="G186" s="289"/>
      <c r="H186" s="289" t="s">
        <v>974</v>
      </c>
      <c r="I186" s="289" t="s">
        <v>975</v>
      </c>
      <c r="J186" s="289"/>
      <c r="K186" s="337"/>
    </row>
    <row r="187" s="1" customFormat="1" ht="15" customHeight="1">
      <c r="B187" s="314"/>
      <c r="C187" s="289" t="s">
        <v>976</v>
      </c>
      <c r="D187" s="289"/>
      <c r="E187" s="289"/>
      <c r="F187" s="312" t="s">
        <v>900</v>
      </c>
      <c r="G187" s="289"/>
      <c r="H187" s="289" t="s">
        <v>977</v>
      </c>
      <c r="I187" s="289" t="s">
        <v>975</v>
      </c>
      <c r="J187" s="289"/>
      <c r="K187" s="337"/>
    </row>
    <row r="188" s="1" customFormat="1" ht="15" customHeight="1">
      <c r="B188" s="314"/>
      <c r="C188" s="289" t="s">
        <v>978</v>
      </c>
      <c r="D188" s="289"/>
      <c r="E188" s="289"/>
      <c r="F188" s="312" t="s">
        <v>900</v>
      </c>
      <c r="G188" s="289"/>
      <c r="H188" s="289" t="s">
        <v>979</v>
      </c>
      <c r="I188" s="289" t="s">
        <v>975</v>
      </c>
      <c r="J188" s="289"/>
      <c r="K188" s="337"/>
    </row>
    <row r="189" s="1" customFormat="1" ht="15" customHeight="1">
      <c r="B189" s="314"/>
      <c r="C189" s="350" t="s">
        <v>980</v>
      </c>
      <c r="D189" s="289"/>
      <c r="E189" s="289"/>
      <c r="F189" s="312" t="s">
        <v>900</v>
      </c>
      <c r="G189" s="289"/>
      <c r="H189" s="289" t="s">
        <v>981</v>
      </c>
      <c r="I189" s="289" t="s">
        <v>982</v>
      </c>
      <c r="J189" s="351" t="s">
        <v>983</v>
      </c>
      <c r="K189" s="337"/>
    </row>
    <row r="190" s="17" customFormat="1" ht="15" customHeight="1">
      <c r="B190" s="352"/>
      <c r="C190" s="353" t="s">
        <v>984</v>
      </c>
      <c r="D190" s="354"/>
      <c r="E190" s="354"/>
      <c r="F190" s="355" t="s">
        <v>900</v>
      </c>
      <c r="G190" s="354"/>
      <c r="H190" s="354" t="s">
        <v>985</v>
      </c>
      <c r="I190" s="354" t="s">
        <v>982</v>
      </c>
      <c r="J190" s="356" t="s">
        <v>983</v>
      </c>
      <c r="K190" s="357"/>
    </row>
    <row r="191" s="1" customFormat="1" ht="15" customHeight="1">
      <c r="B191" s="314"/>
      <c r="C191" s="350" t="s">
        <v>45</v>
      </c>
      <c r="D191" s="289"/>
      <c r="E191" s="289"/>
      <c r="F191" s="312" t="s">
        <v>894</v>
      </c>
      <c r="G191" s="289"/>
      <c r="H191" s="286" t="s">
        <v>986</v>
      </c>
      <c r="I191" s="289" t="s">
        <v>987</v>
      </c>
      <c r="J191" s="289"/>
      <c r="K191" s="337"/>
    </row>
    <row r="192" s="1" customFormat="1" ht="15" customHeight="1">
      <c r="B192" s="314"/>
      <c r="C192" s="350" t="s">
        <v>988</v>
      </c>
      <c r="D192" s="289"/>
      <c r="E192" s="289"/>
      <c r="F192" s="312" t="s">
        <v>894</v>
      </c>
      <c r="G192" s="289"/>
      <c r="H192" s="289" t="s">
        <v>989</v>
      </c>
      <c r="I192" s="289" t="s">
        <v>929</v>
      </c>
      <c r="J192" s="289"/>
      <c r="K192" s="337"/>
    </row>
    <row r="193" s="1" customFormat="1" ht="15" customHeight="1">
      <c r="B193" s="314"/>
      <c r="C193" s="350" t="s">
        <v>990</v>
      </c>
      <c r="D193" s="289"/>
      <c r="E193" s="289"/>
      <c r="F193" s="312" t="s">
        <v>894</v>
      </c>
      <c r="G193" s="289"/>
      <c r="H193" s="289" t="s">
        <v>991</v>
      </c>
      <c r="I193" s="289" t="s">
        <v>929</v>
      </c>
      <c r="J193" s="289"/>
      <c r="K193" s="337"/>
    </row>
    <row r="194" s="1" customFormat="1" ht="15" customHeight="1">
      <c r="B194" s="314"/>
      <c r="C194" s="350" t="s">
        <v>992</v>
      </c>
      <c r="D194" s="289"/>
      <c r="E194" s="289"/>
      <c r="F194" s="312" t="s">
        <v>900</v>
      </c>
      <c r="G194" s="289"/>
      <c r="H194" s="289" t="s">
        <v>993</v>
      </c>
      <c r="I194" s="289" t="s">
        <v>929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994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995</v>
      </c>
      <c r="D201" s="359"/>
      <c r="E201" s="359"/>
      <c r="F201" s="359" t="s">
        <v>996</v>
      </c>
      <c r="G201" s="360"/>
      <c r="H201" s="359" t="s">
        <v>997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987</v>
      </c>
      <c r="D203" s="289"/>
      <c r="E203" s="289"/>
      <c r="F203" s="312" t="s">
        <v>46</v>
      </c>
      <c r="G203" s="289"/>
      <c r="H203" s="289" t="s">
        <v>998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47</v>
      </c>
      <c r="G204" s="289"/>
      <c r="H204" s="289" t="s">
        <v>999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50</v>
      </c>
      <c r="G205" s="289"/>
      <c r="H205" s="289" t="s">
        <v>1000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48</v>
      </c>
      <c r="G206" s="289"/>
      <c r="H206" s="289" t="s">
        <v>1001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49</v>
      </c>
      <c r="G207" s="289"/>
      <c r="H207" s="289" t="s">
        <v>1002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941</v>
      </c>
      <c r="D209" s="289"/>
      <c r="E209" s="289"/>
      <c r="F209" s="312" t="s">
        <v>82</v>
      </c>
      <c r="G209" s="289"/>
      <c r="H209" s="289" t="s">
        <v>1003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836</v>
      </c>
      <c r="G210" s="289"/>
      <c r="H210" s="289" t="s">
        <v>837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834</v>
      </c>
      <c r="G211" s="289"/>
      <c r="H211" s="289" t="s">
        <v>1004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838</v>
      </c>
      <c r="G212" s="350"/>
      <c r="H212" s="341" t="s">
        <v>839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840</v>
      </c>
      <c r="G213" s="350"/>
      <c r="H213" s="341" t="s">
        <v>1005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965</v>
      </c>
      <c r="D215" s="289"/>
      <c r="E215" s="289"/>
      <c r="F215" s="312">
        <v>1</v>
      </c>
      <c r="G215" s="350"/>
      <c r="H215" s="341" t="s">
        <v>1006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1007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1008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1009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Štěpán</dc:creator>
  <cp:lastModifiedBy>Michael Štěpán</cp:lastModifiedBy>
  <dcterms:created xsi:type="dcterms:W3CDTF">2024-06-03T07:48:30Z</dcterms:created>
  <dcterms:modified xsi:type="dcterms:W3CDTF">2024-06-03T07:48:36Z</dcterms:modified>
</cp:coreProperties>
</file>