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eferent2\Desktop\"/>
    </mc:Choice>
  </mc:AlternateContent>
  <xr:revisionPtr revIDLastSave="0" documentId="8_{6FDC9818-97BA-4EED-AB26-1C3150695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P39" i="1" s="1"/>
  <c r="D27" i="1"/>
  <c r="D34" i="1" s="1"/>
  <c r="B41" i="1" s="1"/>
  <c r="I24" i="1"/>
  <c r="D20" i="1" s="1"/>
  <c r="D18" i="1"/>
  <c r="P38" i="1" s="1"/>
  <c r="B18" i="1"/>
  <c r="P17" i="1"/>
  <c r="D17" i="1"/>
  <c r="D16" i="1"/>
  <c r="D15" i="1"/>
  <c r="P14" i="1"/>
  <c r="P27" i="1" s="1"/>
  <c r="P29" i="1" l="1"/>
  <c r="P41" i="1"/>
  <c r="P44" i="1" s="1"/>
  <c r="P45" i="1" s="1"/>
  <c r="P48" i="1" s="1"/>
  <c r="P49" i="1" s="1"/>
  <c r="B42" i="1" s="1"/>
  <c r="B43" i="1" s="1"/>
  <c r="D43" i="1" s="1"/>
  <c r="B38" i="1" s="1"/>
  <c r="P47" i="1"/>
  <c r="D29" i="1"/>
  <c r="P28" i="1" s="1"/>
  <c r="B40" i="1" s="1"/>
  <c r="B44" i="1" l="1"/>
</calcChain>
</file>

<file path=xl/sharedStrings.xml><?xml version="1.0" encoding="utf-8"?>
<sst xmlns="http://schemas.openxmlformats.org/spreadsheetml/2006/main" count="75" uniqueCount="58">
  <si>
    <t>Popis plochy:</t>
  </si>
  <si>
    <t>m2</t>
  </si>
  <si>
    <t>OV</t>
  </si>
  <si>
    <t>PV</t>
  </si>
  <si>
    <t>ZV</t>
  </si>
  <si>
    <t>BI</t>
  </si>
  <si>
    <t>Pozemek celý:</t>
  </si>
  <si>
    <t>Koupě pozemku - 1. Varianta</t>
  </si>
  <si>
    <t>Výdaje:</t>
  </si>
  <si>
    <t>rok</t>
  </si>
  <si>
    <t>měsíc</t>
  </si>
  <si>
    <t>splátka (Kč)</t>
  </si>
  <si>
    <t>úrok (Kč)</t>
  </si>
  <si>
    <t>úmor (Kč)</t>
  </si>
  <si>
    <t>hypotéka (Kč)</t>
  </si>
  <si>
    <t>Zdroje krytí:</t>
  </si>
  <si>
    <t>1. rok</t>
  </si>
  <si>
    <t>Cena za m2</t>
  </si>
  <si>
    <t>Cena celkem:</t>
  </si>
  <si>
    <t>3 x pozemek</t>
  </si>
  <si>
    <t>Zasíťování:</t>
  </si>
  <si>
    <t>počet pozemků</t>
  </si>
  <si>
    <t>cena zasíťování</t>
  </si>
  <si>
    <t>Rozpočet/vráceno v prodeji</t>
  </si>
  <si>
    <t>Cena, kterou by Babice hradili:</t>
  </si>
  <si>
    <t>Úvěr, úrok  5,5%:</t>
  </si>
  <si>
    <r>
      <t xml:space="preserve">Vícenáklady _ zasíťování pozemků pro paní T. - </t>
    </r>
    <r>
      <rPr>
        <b/>
        <sz val="11"/>
        <color theme="1"/>
        <rFont val="Calibri"/>
        <family val="2"/>
        <charset val="238"/>
        <scheme val="minor"/>
      </rPr>
      <t>návratnost _ 1 rok</t>
    </r>
    <r>
      <rPr>
        <sz val="11"/>
        <color theme="1"/>
        <rFont val="Calibri"/>
        <family val="2"/>
        <scheme val="minor"/>
      </rPr>
      <t>:</t>
    </r>
  </si>
  <si>
    <t>Elektřina</t>
  </si>
  <si>
    <t>Vybudování komunikace:</t>
  </si>
  <si>
    <t>Vybudování sítí</t>
  </si>
  <si>
    <t>Kapacita VaK</t>
  </si>
  <si>
    <t>Prodej pozemků:</t>
  </si>
  <si>
    <t>Rozpočet:</t>
  </si>
  <si>
    <t>Celkové výdaje 1.rok:</t>
  </si>
  <si>
    <t>Celkový zdroj krytí 1.rok:</t>
  </si>
  <si>
    <t>2. rok</t>
  </si>
  <si>
    <t>3. rok</t>
  </si>
  <si>
    <t>Vrácení nákladů na zasíťování:</t>
  </si>
  <si>
    <t>Výsledek celkem pro Babice:</t>
  </si>
  <si>
    <t>Paní T. - Prodávající:</t>
  </si>
  <si>
    <t>Prodej 3x pozemek</t>
  </si>
  <si>
    <t>Získání plochy pro stavbu školy</t>
  </si>
  <si>
    <t>1.rok _ platba:</t>
  </si>
  <si>
    <t>Vlastní prodej 2.-3. rok</t>
  </si>
  <si>
    <t>Výdaj z rozpočtu 1.rok</t>
  </si>
  <si>
    <t>Zasíťování</t>
  </si>
  <si>
    <t>Vratka do rozpočtu 3.rok:</t>
  </si>
  <si>
    <t>Výsledek prodeje:</t>
  </si>
  <si>
    <t>úrok:</t>
  </si>
  <si>
    <t>Celková částka</t>
  </si>
  <si>
    <t>pozemek</t>
  </si>
  <si>
    <t>Původní požadavek:</t>
  </si>
  <si>
    <t>Získaná částka:</t>
  </si>
  <si>
    <t>Vyšší zisk:</t>
  </si>
  <si>
    <t>tj: zúročení 47-17,4:</t>
  </si>
  <si>
    <t>Úrok:</t>
  </si>
  <si>
    <t>% úroku:</t>
  </si>
  <si>
    <t>Nulové riziko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</si>
</sst>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252525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9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dotted">
        <color rgb="FF333333"/>
      </left>
      <right style="dotted">
        <color rgb="FF333333"/>
      </right>
      <top style="dotted">
        <color rgb="FF333333"/>
      </top>
      <bottom style="dotted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0" fillId="2" borderId="0" xfId="0" applyFill="1"/>
    <xf numFmtId="0" fontId="3" fillId="3" borderId="1" xfId="0" applyFont="1" applyFill="1" applyBorder="1" applyAlignment="1">
      <alignment vertical="center" wrapText="1"/>
    </xf>
    <xf numFmtId="0" fontId="2" fillId="0" borderId="0" xfId="0" applyFont="1"/>
    <xf numFmtId="3" fontId="3" fillId="3" borderId="1" xfId="0" applyNumberFormat="1" applyFont="1" applyFill="1" applyBorder="1" applyAlignment="1">
      <alignment vertical="center" wrapText="1"/>
    </xf>
    <xf numFmtId="0" fontId="4" fillId="0" borderId="0" xfId="0" applyFont="1"/>
    <xf numFmtId="3" fontId="1" fillId="0" borderId="0" xfId="0" applyNumberFormat="1" applyFont="1"/>
    <xf numFmtId="0" fontId="5" fillId="0" borderId="0" xfId="0" applyFont="1"/>
    <xf numFmtId="3" fontId="6" fillId="0" borderId="0" xfId="0" applyNumberFormat="1" applyFont="1"/>
    <xf numFmtId="0" fontId="7" fillId="0" borderId="0" xfId="0" applyFont="1"/>
    <xf numFmtId="3" fontId="7" fillId="0" borderId="0" xfId="0" applyNumberFormat="1" applyFont="1"/>
    <xf numFmtId="0" fontId="0" fillId="4" borderId="0" xfId="0" applyFill="1"/>
    <xf numFmtId="3" fontId="0" fillId="4" borderId="0" xfId="0" applyNumberFormat="1" applyFill="1"/>
    <xf numFmtId="0" fontId="1" fillId="0" borderId="0" xfId="0" applyFont="1"/>
    <xf numFmtId="0" fontId="0" fillId="5" borderId="0" xfId="0" applyFill="1"/>
    <xf numFmtId="3" fontId="0" fillId="5" borderId="0" xfId="0" applyNumberFormat="1" applyFill="1"/>
    <xf numFmtId="3" fontId="1" fillId="5" borderId="0" xfId="0" applyNumberFormat="1" applyFont="1" applyFill="1"/>
    <xf numFmtId="0" fontId="2" fillId="5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50"/>
  <sheetViews>
    <sheetView tabSelected="1" workbookViewId="0">
      <selection activeCell="I9" sqref="I9"/>
    </sheetView>
  </sheetViews>
  <sheetFormatPr defaultRowHeight="15" x14ac:dyDescent="0.25"/>
  <cols>
    <col min="2" max="2" width="11.5703125" customWidth="1"/>
    <col min="4" max="4" width="11.85546875" customWidth="1"/>
    <col min="16" max="16" width="11.140625" customWidth="1"/>
  </cols>
  <sheetData>
    <row r="2" spans="1:16" x14ac:dyDescent="0.25">
      <c r="A2" t="s">
        <v>0</v>
      </c>
      <c r="B2" t="s">
        <v>1</v>
      </c>
    </row>
    <row r="3" spans="1:16" x14ac:dyDescent="0.25">
      <c r="A3" t="s">
        <v>2</v>
      </c>
      <c r="B3" s="1">
        <v>5800</v>
      </c>
    </row>
    <row r="4" spans="1:16" x14ac:dyDescent="0.25">
      <c r="A4" t="s">
        <v>3</v>
      </c>
      <c r="B4" s="1">
        <v>2800</v>
      </c>
    </row>
    <row r="5" spans="1:16" x14ac:dyDescent="0.25">
      <c r="A5" t="s">
        <v>4</v>
      </c>
      <c r="B5" s="1">
        <v>100</v>
      </c>
    </row>
    <row r="6" spans="1:16" x14ac:dyDescent="0.25">
      <c r="A6" t="s">
        <v>5</v>
      </c>
      <c r="B6" s="1">
        <v>6712</v>
      </c>
    </row>
    <row r="7" spans="1:16" x14ac:dyDescent="0.25">
      <c r="A7" t="s">
        <v>6</v>
      </c>
      <c r="B7" s="1">
        <v>15412</v>
      </c>
    </row>
    <row r="8" spans="1:16" x14ac:dyDescent="0.25">
      <c r="B8" s="1"/>
    </row>
    <row r="9" spans="1:16" x14ac:dyDescent="0.25">
      <c r="A9" t="s">
        <v>7</v>
      </c>
    </row>
    <row r="11" spans="1:16" ht="27" x14ac:dyDescent="0.25">
      <c r="A11" s="2" t="s">
        <v>8</v>
      </c>
      <c r="F11" s="3" t="s">
        <v>9</v>
      </c>
      <c r="G11" s="3" t="s">
        <v>10</v>
      </c>
      <c r="H11" s="3" t="s">
        <v>11</v>
      </c>
      <c r="I11" s="3" t="s">
        <v>12</v>
      </c>
      <c r="J11" s="3" t="s">
        <v>13</v>
      </c>
      <c r="K11" s="3" t="s">
        <v>14</v>
      </c>
      <c r="M11" s="2" t="s">
        <v>15</v>
      </c>
    </row>
    <row r="12" spans="1:16" x14ac:dyDescent="0.25">
      <c r="A12" s="4" t="s">
        <v>16</v>
      </c>
      <c r="F12" s="3">
        <v>1</v>
      </c>
      <c r="G12" s="3">
        <v>1</v>
      </c>
      <c r="H12" s="5">
        <v>119692.39</v>
      </c>
      <c r="I12" s="5">
        <v>79750</v>
      </c>
      <c r="J12" s="5">
        <v>39942.39</v>
      </c>
      <c r="K12" s="5">
        <v>17360057.609999999</v>
      </c>
      <c r="M12" s="4" t="s">
        <v>16</v>
      </c>
    </row>
    <row r="13" spans="1:16" x14ac:dyDescent="0.25">
      <c r="A13" s="4"/>
      <c r="F13" s="3">
        <v>1</v>
      </c>
      <c r="G13" s="3">
        <v>2</v>
      </c>
      <c r="H13" s="5">
        <v>119692.39</v>
      </c>
      <c r="I13" s="5">
        <v>79566.929999999993</v>
      </c>
      <c r="J13" s="5">
        <v>40125.46</v>
      </c>
      <c r="K13" s="5">
        <v>17319932.149999999</v>
      </c>
      <c r="M13" s="6" t="s">
        <v>0</v>
      </c>
      <c r="N13" s="6" t="s">
        <v>1</v>
      </c>
      <c r="O13" s="6" t="s">
        <v>17</v>
      </c>
      <c r="P13" s="6" t="s">
        <v>18</v>
      </c>
    </row>
    <row r="14" spans="1:16" x14ac:dyDescent="0.25">
      <c r="A14" s="6" t="s">
        <v>0</v>
      </c>
      <c r="B14" s="6" t="s">
        <v>1</v>
      </c>
      <c r="C14" s="6" t="s">
        <v>17</v>
      </c>
      <c r="D14" s="6" t="s">
        <v>18</v>
      </c>
      <c r="F14" s="3">
        <v>1</v>
      </c>
      <c r="G14" s="3">
        <v>3</v>
      </c>
      <c r="H14" s="5">
        <v>119692.39</v>
      </c>
      <c r="I14" s="5">
        <v>79383.02</v>
      </c>
      <c r="J14" s="5">
        <v>40309.370000000003</v>
      </c>
      <c r="K14" s="5">
        <v>17279622.780000001</v>
      </c>
      <c r="M14" t="s">
        <v>19</v>
      </c>
      <c r="N14" s="1">
        <v>3500</v>
      </c>
      <c r="O14" s="1">
        <v>7000</v>
      </c>
      <c r="P14" s="1">
        <f>O14*N14</f>
        <v>24500000</v>
      </c>
    </row>
    <row r="15" spans="1:16" x14ac:dyDescent="0.25">
      <c r="A15" t="s">
        <v>2</v>
      </c>
      <c r="B15" s="1">
        <v>5800</v>
      </c>
      <c r="C15" s="1">
        <v>2000</v>
      </c>
      <c r="D15" s="7">
        <f>B15*C15</f>
        <v>11600000</v>
      </c>
      <c r="E15" s="1"/>
      <c r="F15" s="3">
        <v>1</v>
      </c>
      <c r="G15" s="3">
        <v>4</v>
      </c>
      <c r="H15" s="5">
        <v>119692.39</v>
      </c>
      <c r="I15" s="5">
        <v>79198.27</v>
      </c>
      <c r="J15" s="5">
        <v>40494.120000000003</v>
      </c>
      <c r="K15" s="5">
        <v>17239128.66</v>
      </c>
    </row>
    <row r="16" spans="1:16" x14ac:dyDescent="0.25">
      <c r="A16" t="s">
        <v>3</v>
      </c>
      <c r="B16" s="1">
        <v>2800</v>
      </c>
      <c r="C16" s="1">
        <v>2000</v>
      </c>
      <c r="D16" s="7">
        <f t="shared" ref="D16:D17" si="0">B16*C16</f>
        <v>5600000</v>
      </c>
      <c r="E16" s="1"/>
      <c r="F16" s="3">
        <v>1</v>
      </c>
      <c r="G16" s="3">
        <v>5</v>
      </c>
      <c r="H16" s="5">
        <v>119692.39</v>
      </c>
      <c r="I16" s="5">
        <v>79012.67</v>
      </c>
      <c r="J16" s="5">
        <v>40679.72</v>
      </c>
      <c r="K16" s="5">
        <v>17198448.940000001</v>
      </c>
      <c r="M16" s="6" t="s">
        <v>20</v>
      </c>
      <c r="N16" s="6" t="s">
        <v>21</v>
      </c>
      <c r="O16" s="6" t="s">
        <v>22</v>
      </c>
      <c r="P16" s="6" t="s">
        <v>18</v>
      </c>
    </row>
    <row r="17" spans="1:16" x14ac:dyDescent="0.25">
      <c r="A17" t="s">
        <v>4</v>
      </c>
      <c r="B17" s="1">
        <v>100</v>
      </c>
      <c r="C17" s="1">
        <v>2000</v>
      </c>
      <c r="D17" s="7">
        <f t="shared" si="0"/>
        <v>200000</v>
      </c>
      <c r="E17" s="1"/>
      <c r="F17" s="3">
        <v>1</v>
      </c>
      <c r="G17" s="3">
        <v>6</v>
      </c>
      <c r="H17" s="5">
        <v>119692.39</v>
      </c>
      <c r="I17" s="5">
        <v>78826.22</v>
      </c>
      <c r="J17" s="5">
        <v>40866.17</v>
      </c>
      <c r="K17" s="5">
        <v>17157582.77</v>
      </c>
      <c r="M17" s="8" t="s">
        <v>23</v>
      </c>
      <c r="N17" s="1">
        <v>3</v>
      </c>
      <c r="O17" s="1">
        <v>500000</v>
      </c>
      <c r="P17" s="7">
        <f>N17*O17</f>
        <v>1500000</v>
      </c>
    </row>
    <row r="18" spans="1:16" x14ac:dyDescent="0.25">
      <c r="A18" t="s">
        <v>24</v>
      </c>
      <c r="B18" s="1">
        <f>SUM(B15:B17)</f>
        <v>8700</v>
      </c>
      <c r="C18" s="1"/>
      <c r="D18" s="9">
        <f>SUM(D15:D17)</f>
        <v>17400000</v>
      </c>
      <c r="E18" s="1"/>
      <c r="F18" s="3">
        <v>1</v>
      </c>
      <c r="G18" s="3">
        <v>7</v>
      </c>
      <c r="H18" s="5">
        <v>119692.39</v>
      </c>
      <c r="I18" s="5">
        <v>78638.92</v>
      </c>
      <c r="J18" s="5">
        <v>41053.47</v>
      </c>
      <c r="K18" s="5">
        <v>17116529.300000001</v>
      </c>
    </row>
    <row r="19" spans="1:16" x14ac:dyDescent="0.25">
      <c r="B19" s="1"/>
      <c r="C19" s="1"/>
      <c r="D19" s="1"/>
      <c r="E19" s="1"/>
      <c r="F19" s="3">
        <v>1</v>
      </c>
      <c r="G19" s="3">
        <v>8</v>
      </c>
      <c r="H19" s="5">
        <v>119692.39</v>
      </c>
      <c r="I19" s="5">
        <v>78450.759999999995</v>
      </c>
      <c r="J19" s="5">
        <v>41241.629999999997</v>
      </c>
      <c r="K19" s="5">
        <v>17075287.670000002</v>
      </c>
    </row>
    <row r="20" spans="1:16" x14ac:dyDescent="0.25">
      <c r="A20" t="s">
        <v>25</v>
      </c>
      <c r="D20" s="9">
        <f>I24</f>
        <v>944730.89999999991</v>
      </c>
      <c r="E20" s="1"/>
      <c r="F20" s="3">
        <v>1</v>
      </c>
      <c r="G20" s="3">
        <v>9</v>
      </c>
      <c r="H20" s="5">
        <v>119692.39</v>
      </c>
      <c r="I20" s="5">
        <v>78261.740000000005</v>
      </c>
      <c r="J20" s="5">
        <v>41430.660000000003</v>
      </c>
      <c r="K20" s="5">
        <v>17033857.010000002</v>
      </c>
    </row>
    <row r="21" spans="1:16" x14ac:dyDescent="0.25">
      <c r="E21" s="1"/>
      <c r="F21" s="3">
        <v>1</v>
      </c>
      <c r="G21" s="3">
        <v>10</v>
      </c>
      <c r="H21" s="5">
        <v>119692.39</v>
      </c>
      <c r="I21" s="5">
        <v>78071.839999999997</v>
      </c>
      <c r="J21" s="5">
        <v>41620.550000000003</v>
      </c>
      <c r="K21" s="5">
        <v>16992236.469999999</v>
      </c>
    </row>
    <row r="22" spans="1:16" x14ac:dyDescent="0.25">
      <c r="A22" t="s">
        <v>26</v>
      </c>
      <c r="B22" s="1"/>
      <c r="C22" s="1"/>
      <c r="D22" s="1"/>
      <c r="E22" s="1"/>
      <c r="F22" s="3">
        <v>1</v>
      </c>
      <c r="G22" s="3">
        <v>11</v>
      </c>
      <c r="H22" s="5">
        <v>119692.39</v>
      </c>
      <c r="I22" s="5">
        <v>77881.08</v>
      </c>
      <c r="J22" s="5">
        <v>41811.31</v>
      </c>
      <c r="K22" s="5">
        <v>16950425.16</v>
      </c>
    </row>
    <row r="23" spans="1:16" x14ac:dyDescent="0.25">
      <c r="A23" t="s">
        <v>27</v>
      </c>
      <c r="C23" s="1"/>
      <c r="D23" s="7">
        <v>100000</v>
      </c>
      <c r="E23" s="1"/>
      <c r="F23" s="3">
        <v>1</v>
      </c>
      <c r="G23" s="3">
        <v>12</v>
      </c>
      <c r="H23" s="5">
        <v>119692.39</v>
      </c>
      <c r="I23" s="5">
        <v>77689.45</v>
      </c>
      <c r="J23" s="5">
        <v>42002.94</v>
      </c>
      <c r="K23" s="5">
        <v>16908422.219999999</v>
      </c>
    </row>
    <row r="24" spans="1:16" x14ac:dyDescent="0.25">
      <c r="A24" t="s">
        <v>28</v>
      </c>
      <c r="C24" s="1"/>
      <c r="D24" s="7">
        <v>2500000</v>
      </c>
      <c r="E24" s="1"/>
      <c r="F24" s="10"/>
      <c r="G24" s="10"/>
      <c r="H24" s="10"/>
      <c r="I24" s="11">
        <f>SUM(I12:I23)</f>
        <v>944730.89999999991</v>
      </c>
      <c r="J24" s="10"/>
      <c r="K24" s="10"/>
    </row>
    <row r="25" spans="1:16" x14ac:dyDescent="0.25">
      <c r="A25" t="s">
        <v>29</v>
      </c>
      <c r="C25" s="1"/>
      <c r="D25" s="7">
        <v>2000000</v>
      </c>
      <c r="E25" s="1"/>
      <c r="F25" s="10"/>
      <c r="G25" s="10"/>
      <c r="H25" s="10"/>
      <c r="I25" s="10"/>
      <c r="J25" s="10"/>
      <c r="K25" s="10"/>
    </row>
    <row r="26" spans="1:16" x14ac:dyDescent="0.25">
      <c r="A26" t="s">
        <v>30</v>
      </c>
      <c r="C26" s="1"/>
      <c r="D26" s="7">
        <v>1500000</v>
      </c>
      <c r="E26" s="1"/>
    </row>
    <row r="27" spans="1:16" x14ac:dyDescent="0.25">
      <c r="C27" s="1"/>
      <c r="D27" s="9">
        <f>SUM(D23:D26)</f>
        <v>6100000</v>
      </c>
      <c r="E27" s="1"/>
      <c r="M27" s="12" t="s">
        <v>31</v>
      </c>
      <c r="N27" s="12"/>
      <c r="O27" s="12"/>
      <c r="P27" s="13">
        <f>P14-P17</f>
        <v>23000000</v>
      </c>
    </row>
    <row r="28" spans="1:16" x14ac:dyDescent="0.25">
      <c r="B28" s="1"/>
      <c r="C28" s="1"/>
      <c r="D28" s="1"/>
      <c r="E28" s="1"/>
      <c r="M28" s="14" t="s">
        <v>32</v>
      </c>
      <c r="P28" s="7">
        <f>D29-P27</f>
        <v>1444730.8999999985</v>
      </c>
    </row>
    <row r="29" spans="1:16" x14ac:dyDescent="0.25">
      <c r="A29" s="15" t="s">
        <v>33</v>
      </c>
      <c r="B29" s="16"/>
      <c r="C29" s="16"/>
      <c r="D29" s="17">
        <f>D18+D20+D27</f>
        <v>24444730.899999999</v>
      </c>
      <c r="E29" s="1"/>
      <c r="M29" s="15" t="s">
        <v>34</v>
      </c>
      <c r="N29" s="15"/>
      <c r="O29" s="15"/>
      <c r="P29" s="16">
        <f>SUM(P27:P28)</f>
        <v>24444730.899999999</v>
      </c>
    </row>
    <row r="30" spans="1:16" x14ac:dyDescent="0.25">
      <c r="B30" s="1"/>
      <c r="C30" s="1"/>
      <c r="D30" s="1"/>
      <c r="E30" s="1"/>
    </row>
    <row r="31" spans="1:16" x14ac:dyDescent="0.25">
      <c r="A31" s="4" t="s">
        <v>35</v>
      </c>
      <c r="B31" s="1"/>
      <c r="C31" s="1"/>
      <c r="D31" s="1">
        <v>0</v>
      </c>
      <c r="E31" s="1"/>
    </row>
    <row r="32" spans="1:16" x14ac:dyDescent="0.25">
      <c r="B32" s="1"/>
      <c r="C32" s="1"/>
      <c r="D32" s="1"/>
      <c r="E32" s="1"/>
    </row>
    <row r="33" spans="1:16" x14ac:dyDescent="0.25">
      <c r="A33" t="s">
        <v>36</v>
      </c>
      <c r="B33" s="1"/>
      <c r="C33" s="1"/>
      <c r="D33" s="1"/>
      <c r="E33" s="1"/>
    </row>
    <row r="34" spans="1:16" x14ac:dyDescent="0.25">
      <c r="A34" s="18" t="s">
        <v>37</v>
      </c>
      <c r="B34" s="16"/>
      <c r="C34" s="16"/>
      <c r="D34" s="16">
        <f>D27</f>
        <v>6100000</v>
      </c>
      <c r="E34" s="1"/>
    </row>
    <row r="35" spans="1:16" ht="15.75" thickBot="1" x14ac:dyDescent="0.3">
      <c r="B35" s="1"/>
      <c r="C35" s="1"/>
      <c r="D35" s="1"/>
      <c r="E35" s="1"/>
    </row>
    <row r="36" spans="1:16" ht="15.75" thickBot="1" x14ac:dyDescent="0.3">
      <c r="A36" t="s">
        <v>38</v>
      </c>
      <c r="B36" s="6" t="s">
        <v>1</v>
      </c>
      <c r="C36" s="1"/>
      <c r="D36" s="1"/>
      <c r="E36" s="1"/>
      <c r="M36" s="19" t="s">
        <v>39</v>
      </c>
      <c r="N36" s="20"/>
      <c r="O36" s="20"/>
      <c r="P36" s="21"/>
    </row>
    <row r="37" spans="1:16" x14ac:dyDescent="0.25">
      <c r="A37" t="s">
        <v>40</v>
      </c>
      <c r="B37" s="1">
        <v>-3500</v>
      </c>
      <c r="C37" s="1"/>
      <c r="D37" s="1"/>
      <c r="E37" s="1"/>
      <c r="M37" s="6" t="s">
        <v>0</v>
      </c>
      <c r="N37" s="6" t="s">
        <v>1</v>
      </c>
      <c r="O37" s="6" t="s">
        <v>17</v>
      </c>
      <c r="P37" s="6" t="s">
        <v>18</v>
      </c>
    </row>
    <row r="38" spans="1:16" x14ac:dyDescent="0.25">
      <c r="A38" t="s">
        <v>41</v>
      </c>
      <c r="B38" s="1">
        <f>B15+B16+B17+D43</f>
        <v>9676.10304054054</v>
      </c>
      <c r="C38" s="1"/>
      <c r="D38" s="1"/>
      <c r="E38" s="1"/>
      <c r="M38" t="s">
        <v>42</v>
      </c>
      <c r="N38" s="1"/>
      <c r="O38" s="1"/>
      <c r="P38" s="1">
        <f>D18</f>
        <v>17400000</v>
      </c>
    </row>
    <row r="39" spans="1:16" x14ac:dyDescent="0.25">
      <c r="B39" s="1"/>
      <c r="C39" s="1"/>
      <c r="D39" s="1"/>
      <c r="E39" s="1"/>
      <c r="M39" t="s">
        <v>43</v>
      </c>
      <c r="N39" s="1">
        <f>B6-1000-975.5</f>
        <v>4736.5</v>
      </c>
      <c r="O39" s="1">
        <v>8000</v>
      </c>
      <c r="P39" s="1">
        <f>O39*N39</f>
        <v>37892000</v>
      </c>
    </row>
    <row r="40" spans="1:16" x14ac:dyDescent="0.25">
      <c r="A40" t="s">
        <v>44</v>
      </c>
      <c r="B40" s="1">
        <f>-P28</f>
        <v>-1444730.8999999985</v>
      </c>
      <c r="C40" s="1"/>
      <c r="D40" s="1"/>
      <c r="E40" s="1"/>
      <c r="M40" t="s">
        <v>45</v>
      </c>
      <c r="N40" s="1"/>
      <c r="O40" s="1"/>
      <c r="P40" s="1">
        <v>0</v>
      </c>
    </row>
    <row r="41" spans="1:16" x14ac:dyDescent="0.25">
      <c r="A41" t="s">
        <v>46</v>
      </c>
      <c r="B41" s="1">
        <f>D34</f>
        <v>6100000</v>
      </c>
      <c r="C41" s="1"/>
      <c r="D41" s="1"/>
      <c r="E41" s="1"/>
      <c r="M41" t="s">
        <v>47</v>
      </c>
      <c r="N41" s="1"/>
      <c r="O41" s="1"/>
      <c r="P41" s="1">
        <f>SUM(P38:P40)</f>
        <v>55292000</v>
      </c>
    </row>
    <row r="42" spans="1:16" x14ac:dyDescent="0.25">
      <c r="A42" t="s">
        <v>48</v>
      </c>
      <c r="B42" s="22">
        <f>P49</f>
        <v>0.28013513513513516</v>
      </c>
      <c r="D42" s="23" t="s">
        <v>1</v>
      </c>
      <c r="N42" s="1"/>
      <c r="O42" s="1"/>
      <c r="P42" s="1"/>
    </row>
    <row r="43" spans="1:16" x14ac:dyDescent="0.25">
      <c r="A43" t="s">
        <v>49</v>
      </c>
      <c r="B43" s="1">
        <f>B42*B41+B41</f>
        <v>7808824.3243243247</v>
      </c>
      <c r="C43" s="24" t="s">
        <v>50</v>
      </c>
      <c r="D43" s="1">
        <f>B43/8000</f>
        <v>976.10304054054063</v>
      </c>
      <c r="M43" t="s">
        <v>51</v>
      </c>
      <c r="P43" s="1">
        <v>47000000</v>
      </c>
    </row>
    <row r="44" spans="1:16" x14ac:dyDescent="0.25">
      <c r="B44" s="25">
        <f>B40+B43</f>
        <v>6364093.4243243262</v>
      </c>
      <c r="M44" t="s">
        <v>52</v>
      </c>
      <c r="P44" s="1">
        <f>P41</f>
        <v>55292000</v>
      </c>
    </row>
    <row r="45" spans="1:16" x14ac:dyDescent="0.25">
      <c r="M45" t="s">
        <v>53</v>
      </c>
      <c r="P45" s="1">
        <f>P44-P43</f>
        <v>8292000</v>
      </c>
    </row>
    <row r="47" spans="1:16" x14ac:dyDescent="0.25">
      <c r="B47" s="1"/>
      <c r="M47" t="s">
        <v>54</v>
      </c>
      <c r="P47" s="1">
        <f>P43-P38</f>
        <v>29600000</v>
      </c>
    </row>
    <row r="48" spans="1:16" x14ac:dyDescent="0.25">
      <c r="M48" t="s">
        <v>55</v>
      </c>
      <c r="P48" s="1">
        <f>P45</f>
        <v>8292000</v>
      </c>
    </row>
    <row r="49" spans="13:16" x14ac:dyDescent="0.25">
      <c r="M49" t="s">
        <v>56</v>
      </c>
      <c r="P49" s="22">
        <f>P48/P47</f>
        <v>0.28013513513513516</v>
      </c>
    </row>
    <row r="50" spans="13:16" x14ac:dyDescent="0.25">
      <c r="M50" s="2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Referent2</dc:creator>
  <cp:lastModifiedBy>OUBabice@outlook.cz</cp:lastModifiedBy>
  <dcterms:created xsi:type="dcterms:W3CDTF">2015-06-05T18:19:34Z</dcterms:created>
  <dcterms:modified xsi:type="dcterms:W3CDTF">2023-09-20T16:04:09Z</dcterms:modified>
</cp:coreProperties>
</file>