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5" windowHeight="11025" tabRatio="447"/>
  </bookViews>
  <sheets>
    <sheet name="1" sheetId="1" r:id="rId1"/>
    <sheet name="List2" sheetId="3" r:id="rId2"/>
    <sheet name="List3" sheetId="4" r:id="rId3"/>
  </sheets>
  <definedNames>
    <definedName name="Excel_BuiltIn_Print_Area_5">#REF!</definedName>
    <definedName name="Excel_BuiltIn_Print_Area_7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2" i="1"/>
  <c r="T207"/>
  <c r="S207"/>
  <c r="R207"/>
  <c r="R203"/>
  <c r="S203"/>
  <c r="R200"/>
  <c r="S200"/>
  <c r="R174"/>
  <c r="R170"/>
  <c r="S170"/>
  <c r="R165"/>
  <c r="S165"/>
  <c r="S154"/>
  <c r="R152"/>
  <c r="S152"/>
  <c r="R147"/>
  <c r="S147"/>
  <c r="R145"/>
  <c r="S145"/>
  <c r="R142"/>
  <c r="S142"/>
  <c r="R138"/>
  <c r="S138"/>
  <c r="R136"/>
  <c r="S136"/>
  <c r="R134"/>
  <c r="S134"/>
  <c r="R128"/>
  <c r="S128"/>
  <c r="R125"/>
  <c r="S125"/>
  <c r="R121"/>
  <c r="S121"/>
  <c r="R113"/>
  <c r="S113"/>
  <c r="S103"/>
  <c r="R103"/>
  <c r="S97"/>
  <c r="S93"/>
  <c r="R87"/>
  <c r="S87"/>
  <c r="R82"/>
  <c r="S82"/>
  <c r="R80"/>
  <c r="S80"/>
  <c r="R78"/>
  <c r="S78"/>
  <c r="R76"/>
  <c r="S76"/>
  <c r="R71"/>
  <c r="S71"/>
  <c r="R69"/>
  <c r="S69"/>
  <c r="R59"/>
  <c r="S59"/>
  <c r="R57"/>
  <c r="S57"/>
  <c r="R52"/>
  <c r="S52"/>
  <c r="R50"/>
  <c r="S50"/>
  <c r="R47"/>
  <c r="S47"/>
  <c r="R43"/>
  <c r="S43"/>
  <c r="R34"/>
  <c r="S34"/>
  <c r="R28"/>
  <c r="S28"/>
  <c r="R26"/>
  <c r="S26"/>
  <c r="S62" s="1"/>
  <c r="R20"/>
  <c r="R62" s="1"/>
  <c r="S20"/>
  <c r="Q20"/>
  <c r="Q26"/>
  <c r="Q203" l="1"/>
  <c r="Q200"/>
  <c r="Q170"/>
  <c r="Q165"/>
  <c r="Q154"/>
  <c r="Q152"/>
  <c r="Q147"/>
  <c r="Q145"/>
  <c r="Q142"/>
  <c r="Q138"/>
  <c r="Q136"/>
  <c r="Q134"/>
  <c r="Q128"/>
  <c r="Q125"/>
  <c r="Q121"/>
  <c r="Q113"/>
  <c r="Q103"/>
  <c r="Q97"/>
  <c r="Q93"/>
  <c r="Q87"/>
  <c r="Q82"/>
  <c r="Q80"/>
  <c r="Q78"/>
  <c r="Q76"/>
  <c r="Q71"/>
  <c r="Q69"/>
  <c r="Q47"/>
  <c r="Q59"/>
  <c r="Q57"/>
  <c r="Q52"/>
  <c r="Q50"/>
  <c r="Q34"/>
  <c r="Q28"/>
  <c r="Q41"/>
  <c r="Q43" s="1"/>
  <c r="O206"/>
  <c r="O205"/>
  <c r="O204"/>
  <c r="O202"/>
  <c r="O201"/>
  <c r="O199"/>
  <c r="O198"/>
  <c r="O197"/>
  <c r="O195"/>
  <c r="O194"/>
  <c r="O193"/>
  <c r="O192"/>
  <c r="O191"/>
  <c r="O190"/>
  <c r="O189"/>
  <c r="O187"/>
  <c r="O186"/>
  <c r="O185"/>
  <c r="O184"/>
  <c r="O183"/>
  <c r="O182"/>
  <c r="O181"/>
  <c r="O180"/>
  <c r="O179"/>
  <c r="O178"/>
  <c r="O177"/>
  <c r="O176"/>
  <c r="O175"/>
  <c r="O169"/>
  <c r="O168"/>
  <c r="O167"/>
  <c r="O166"/>
  <c r="O163"/>
  <c r="O162"/>
  <c r="O160"/>
  <c r="O159"/>
  <c r="O158"/>
  <c r="O157"/>
  <c r="O156"/>
  <c r="O155"/>
  <c r="O153"/>
  <c r="O151"/>
  <c r="O150"/>
  <c r="O149"/>
  <c r="O146"/>
  <c r="O144"/>
  <c r="O143"/>
  <c r="O140"/>
  <c r="O137"/>
  <c r="O135"/>
  <c r="O129"/>
  <c r="O127"/>
  <c r="O126"/>
  <c r="O124"/>
  <c r="O123"/>
  <c r="O122"/>
  <c r="O120"/>
  <c r="O118"/>
  <c r="O117"/>
  <c r="O116"/>
  <c r="O115"/>
  <c r="O114"/>
  <c r="O111"/>
  <c r="O110"/>
  <c r="O109"/>
  <c r="O108"/>
  <c r="O107"/>
  <c r="O106"/>
  <c r="O104"/>
  <c r="O102"/>
  <c r="O101"/>
  <c r="O100"/>
  <c r="O99"/>
  <c r="O98"/>
  <c r="O96"/>
  <c r="O92"/>
  <c r="O89"/>
  <c r="O84"/>
  <c r="O83"/>
  <c r="O81"/>
  <c r="O79"/>
  <c r="O77"/>
  <c r="O75"/>
  <c r="O74"/>
  <c r="O73"/>
  <c r="O70"/>
  <c r="O68"/>
  <c r="O60"/>
  <c r="O58"/>
  <c r="O56"/>
  <c r="O55"/>
  <c r="O54"/>
  <c r="O53"/>
  <c r="O51"/>
  <c r="O48"/>
  <c r="O46"/>
  <c r="O45"/>
  <c r="O44"/>
  <c r="O42"/>
  <c r="O41"/>
  <c r="O39"/>
  <c r="O33"/>
  <c r="O31"/>
  <c r="O27"/>
  <c r="O22"/>
  <c r="O21"/>
  <c r="O19"/>
  <c r="O18"/>
  <c r="O17"/>
  <c r="O16"/>
  <c r="O15"/>
  <c r="O13"/>
  <c r="O12"/>
  <c r="O10"/>
  <c r="O9"/>
  <c r="O8"/>
  <c r="O7"/>
  <c r="O6"/>
  <c r="O5"/>
  <c r="N207"/>
  <c r="N62"/>
  <c r="M207"/>
  <c r="M62"/>
  <c r="L128"/>
  <c r="L43"/>
  <c r="Q207" l="1"/>
  <c r="L203"/>
  <c r="L200"/>
  <c r="L170"/>
  <c r="L165"/>
  <c r="L154"/>
  <c r="L152"/>
  <c r="L147"/>
  <c r="L145"/>
  <c r="L142"/>
  <c r="L138"/>
  <c r="L136"/>
  <c r="L134"/>
  <c r="L125"/>
  <c r="L121"/>
  <c r="L113"/>
  <c r="L103"/>
  <c r="L97"/>
  <c r="L93"/>
  <c r="L87"/>
  <c r="L82"/>
  <c r="L80"/>
  <c r="L78"/>
  <c r="L76"/>
  <c r="L71"/>
  <c r="L69"/>
  <c r="L59"/>
  <c r="L57"/>
  <c r="L50"/>
  <c r="L47"/>
  <c r="L40"/>
  <c r="L34"/>
  <c r="L32"/>
  <c r="L28"/>
  <c r="L207" l="1"/>
  <c r="L62"/>
  <c r="I207"/>
  <c r="J206"/>
  <c r="J205"/>
  <c r="J202"/>
  <c r="J201"/>
  <c r="J199"/>
  <c r="J197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69"/>
  <c r="J168"/>
  <c r="J167"/>
  <c r="J166"/>
  <c r="J163"/>
  <c r="J162"/>
  <c r="J160"/>
  <c r="J159"/>
  <c r="J158"/>
  <c r="J157"/>
  <c r="J156"/>
  <c r="J155"/>
  <c r="J153"/>
  <c r="J147"/>
  <c r="J144"/>
  <c r="J145" s="1"/>
  <c r="J140"/>
  <c r="J137"/>
  <c r="J138" s="1"/>
  <c r="J135"/>
  <c r="J136" s="1"/>
  <c r="J129"/>
  <c r="J134" s="1"/>
  <c r="J126"/>
  <c r="J128" s="1"/>
  <c r="J123"/>
  <c r="J122"/>
  <c r="J120"/>
  <c r="J112"/>
  <c r="J110"/>
  <c r="J109"/>
  <c r="J108"/>
  <c r="J107"/>
  <c r="J106"/>
  <c r="J104"/>
  <c r="J102"/>
  <c r="J101"/>
  <c r="J100"/>
  <c r="J99"/>
  <c r="J98"/>
  <c r="J96"/>
  <c r="J97" s="1"/>
  <c r="J94"/>
  <c r="J95" s="1"/>
  <c r="J83"/>
  <c r="J81"/>
  <c r="J82" s="1"/>
  <c r="J80"/>
  <c r="J78"/>
  <c r="J75"/>
  <c r="J74"/>
  <c r="J72"/>
  <c r="J70"/>
  <c r="J71" s="1"/>
  <c r="J68"/>
  <c r="J69" s="1"/>
  <c r="I62"/>
  <c r="J61"/>
  <c r="J58"/>
  <c r="J59" s="1"/>
  <c r="J53"/>
  <c r="J51"/>
  <c r="J52" s="1"/>
  <c r="J48"/>
  <c r="J50" s="1"/>
  <c r="J47"/>
  <c r="J39"/>
  <c r="J40" s="1"/>
  <c r="J33"/>
  <c r="J34" s="1"/>
  <c r="J31"/>
  <c r="J32" s="1"/>
  <c r="J27"/>
  <c r="J28" s="1"/>
  <c r="J19"/>
  <c r="J18"/>
  <c r="J17"/>
  <c r="J16"/>
  <c r="J14"/>
  <c r="J13"/>
  <c r="J12"/>
  <c r="J11"/>
  <c r="J10"/>
  <c r="J8"/>
  <c r="J7"/>
  <c r="J6"/>
  <c r="J5"/>
  <c r="H62"/>
  <c r="H207"/>
  <c r="G200"/>
  <c r="G128"/>
  <c r="G121"/>
  <c r="G95"/>
  <c r="G203"/>
  <c r="G170"/>
  <c r="G165"/>
  <c r="G154"/>
  <c r="F154"/>
  <c r="G152"/>
  <c r="G147"/>
  <c r="G145"/>
  <c r="G142"/>
  <c r="G138"/>
  <c r="G136"/>
  <c r="G134"/>
  <c r="G125"/>
  <c r="G113"/>
  <c r="G103"/>
  <c r="G97"/>
  <c r="G93"/>
  <c r="G87"/>
  <c r="G82"/>
  <c r="G80"/>
  <c r="G78"/>
  <c r="G76"/>
  <c r="G71"/>
  <c r="G69"/>
  <c r="G59"/>
  <c r="G57"/>
  <c r="G52"/>
  <c r="G50"/>
  <c r="G47"/>
  <c r="G36"/>
  <c r="G34"/>
  <c r="G32"/>
  <c r="G28"/>
  <c r="J203" l="1"/>
  <c r="J113"/>
  <c r="J125"/>
  <c r="J154"/>
  <c r="J142"/>
  <c r="J152"/>
  <c r="J93"/>
  <c r="J200"/>
  <c r="J57"/>
  <c r="J87"/>
  <c r="J165"/>
  <c r="J170"/>
  <c r="J174"/>
  <c r="J76"/>
  <c r="J103"/>
  <c r="J121"/>
  <c r="G62"/>
  <c r="J62" s="1"/>
  <c r="G207"/>
  <c r="J207" s="1"/>
  <c r="F121"/>
  <c r="F113" l="1"/>
  <c r="F93"/>
  <c r="F87"/>
  <c r="F76"/>
  <c r="F80"/>
  <c r="F47"/>
  <c r="F200"/>
  <c r="F203"/>
  <c r="F165"/>
  <c r="F170"/>
  <c r="F103"/>
  <c r="D203"/>
  <c r="D200"/>
  <c r="D170"/>
  <c r="D165"/>
  <c r="D152"/>
  <c r="D147"/>
  <c r="D145"/>
  <c r="D142"/>
  <c r="D138"/>
  <c r="D136"/>
  <c r="D134"/>
  <c r="D128"/>
  <c r="D125"/>
  <c r="D121"/>
  <c r="D113"/>
  <c r="D103"/>
  <c r="D97"/>
  <c r="D95"/>
  <c r="D87"/>
  <c r="D82"/>
  <c r="D80"/>
  <c r="D78"/>
  <c r="D76"/>
  <c r="D71"/>
  <c r="D69"/>
  <c r="D59"/>
  <c r="D57"/>
  <c r="D52"/>
  <c r="D50"/>
  <c r="D47"/>
  <c r="D43"/>
  <c r="D36"/>
  <c r="D34"/>
  <c r="D32"/>
  <c r="D30"/>
  <c r="D28"/>
  <c r="F134"/>
  <c r="F71"/>
  <c r="F57"/>
  <c r="F32"/>
  <c r="F97"/>
  <c r="F125"/>
  <c r="F95"/>
  <c r="F50"/>
  <c r="F82"/>
  <c r="F128"/>
  <c r="F59"/>
  <c r="F43"/>
  <c r="F28"/>
  <c r="F69"/>
  <c r="F142"/>
  <c r="F152"/>
  <c r="F147"/>
  <c r="F145"/>
  <c r="F138"/>
  <c r="F136"/>
  <c r="F78"/>
  <c r="F30"/>
  <c r="F36"/>
  <c r="F34"/>
  <c r="F52"/>
  <c r="D207" l="1"/>
  <c r="D62"/>
  <c r="F207"/>
  <c r="F62"/>
  <c r="Q62"/>
</calcChain>
</file>

<file path=xl/comments1.xml><?xml version="1.0" encoding="utf-8"?>
<comments xmlns="http://schemas.openxmlformats.org/spreadsheetml/2006/main">
  <authors>
    <author>Renata</author>
    <author>Referent</author>
    <author>Babice</author>
  </authors>
  <commentList>
    <comment ref="G60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toto budeme muset zaplatit ze zústatku běžného účtu
</t>
        </r>
      </text>
    </comment>
    <comment ref="G70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1500000 oprava komunikací
 u hřiště</t>
        </r>
      </text>
    </comment>
    <comment ref="R70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Ke Koblasovně, Na Návsi, K Osadce, Okružní Honzíkova
</t>
        </r>
      </text>
    </comment>
    <comment ref="R73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dopravní značení vodorovné - na silnici</t>
        </r>
      </text>
    </comment>
    <comment ref="L75" authorId="0">
      <text>
        <r>
          <rPr>
            <b/>
            <sz val="9"/>
            <color indexed="81"/>
            <rFont val="Tahoma"/>
            <family val="2"/>
            <charset val="238"/>
          </rPr>
          <t>Renata:</t>
        </r>
        <r>
          <rPr>
            <sz val="9"/>
            <color indexed="81"/>
            <rFont val="Tahoma"/>
            <family val="2"/>
            <charset val="238"/>
          </rPr>
          <t xml:space="preserve">
projekt bezpečná náves</t>
        </r>
      </text>
    </comment>
    <comment ref="I79" authorId="1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ČOV oprava elektroinstalace, oprava dmychadla</t>
        </r>
      </text>
    </comment>
    <comment ref="I84" authorId="1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oprava videosystém</t>
        </r>
      </text>
    </comment>
    <comment ref="I85" authorId="1">
      <text>
        <r>
          <rPr>
            <b/>
            <sz val="9"/>
            <color indexed="81"/>
            <rFont val="Tahoma"/>
            <family val="2"/>
            <charset val="238"/>
          </rPr>
          <t>Referent:</t>
        </r>
        <r>
          <rPr>
            <sz val="9"/>
            <color indexed="81"/>
            <rFont val="Tahoma"/>
            <family val="2"/>
            <charset val="238"/>
          </rPr>
          <t xml:space="preserve">
stejná částka je i v příjmu na pol. 4116 
</t>
        </r>
      </text>
    </comment>
    <comment ref="G88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příspěvek na vybavení detašovaného pracoviště
</t>
        </r>
      </text>
    </comment>
    <comment ref="L92" authorId="0">
      <text>
        <r>
          <rPr>
            <b/>
            <sz val="9"/>
            <color indexed="81"/>
            <rFont val="Tahoma"/>
            <family val="2"/>
            <charset val="238"/>
          </rPr>
          <t>Renata:</t>
        </r>
        <r>
          <rPr>
            <sz val="9"/>
            <color indexed="81"/>
            <rFont val="Tahoma"/>
            <family val="2"/>
            <charset val="238"/>
          </rPr>
          <t xml:space="preserve">
ZŠ projektová dokumentace</t>
        </r>
      </text>
    </comment>
    <comment ref="G112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sítě, část workout 
</t>
        </r>
      </text>
    </comment>
    <comment ref="M114" authorId="2">
      <text>
        <r>
          <rPr>
            <b/>
            <sz val="9"/>
            <color indexed="81"/>
            <rFont val="Tahoma"/>
            <family val="2"/>
            <charset val="238"/>
          </rPr>
          <t>Babice:</t>
        </r>
        <r>
          <rPr>
            <sz val="9"/>
            <color indexed="81"/>
            <rFont val="Tahoma"/>
            <family val="2"/>
            <charset val="238"/>
          </rPr>
          <t xml:space="preserve">
židle sál
</t>
        </r>
      </text>
    </comment>
    <comment ref="G180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vybavení nový OU</t>
        </r>
      </text>
    </comment>
    <comment ref="G199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vybavení nový OU</t>
        </r>
      </text>
    </comment>
    <comment ref="G201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150tis starý úvěr
300tis nový úvěr pouze odhad
</t>
        </r>
      </text>
    </comment>
    <comment ref="G206" authorId="0">
      <text>
        <r>
          <rPr>
            <b/>
            <sz val="9"/>
            <color indexed="81"/>
            <rFont val="Tahoma"/>
            <charset val="1"/>
          </rPr>
          <t>Renata:</t>
        </r>
        <r>
          <rPr>
            <sz val="9"/>
            <color indexed="81"/>
            <rFont val="Tahoma"/>
            <charset val="1"/>
          </rPr>
          <t xml:space="preserve">
pouze odhad a jen za půl roku, splácet se bude pravděpodobně od 7/2021</t>
        </r>
      </text>
    </comment>
  </commentList>
</comments>
</file>

<file path=xl/sharedStrings.xml><?xml version="1.0" encoding="utf-8"?>
<sst xmlns="http://schemas.openxmlformats.org/spreadsheetml/2006/main" count="272" uniqueCount="218">
  <si>
    <t>Příjmy:</t>
  </si>
  <si>
    <t>Rozpočet 2019</t>
  </si>
  <si>
    <t>Skutečnost 2019</t>
  </si>
  <si>
    <t>Paragraf</t>
  </si>
  <si>
    <t>Text</t>
  </si>
  <si>
    <t>Daň z příjmu FO ze záv.čiinn</t>
  </si>
  <si>
    <t>Daň z příjmu FO OSVČ</t>
  </si>
  <si>
    <t>Daň příjmů FO z kap.výnosů</t>
  </si>
  <si>
    <t>Daň z příjmů PO</t>
  </si>
  <si>
    <t>DPH</t>
  </si>
  <si>
    <t>Odnětí půdy ze zem,fondů</t>
  </si>
  <si>
    <t>Poplatek psi</t>
  </si>
  <si>
    <t>Připojení na komunikace</t>
  </si>
  <si>
    <t>Správní poplatky</t>
  </si>
  <si>
    <t>Daň z hazadních her</t>
  </si>
  <si>
    <t>Daň z nemovitosti</t>
  </si>
  <si>
    <t>dotace rozhlas</t>
  </si>
  <si>
    <t>Prodej dřeva</t>
  </si>
  <si>
    <t>****</t>
  </si>
  <si>
    <t>Příspěvky na opravy komunikací</t>
  </si>
  <si>
    <t>Silnice</t>
  </si>
  <si>
    <t>Příspěvek autobusy</t>
  </si>
  <si>
    <t>Pronájem kanalizace</t>
  </si>
  <si>
    <t>Odvádění a čištění odpadních vod</t>
  </si>
  <si>
    <t>Reklama občasník</t>
  </si>
  <si>
    <t>č.p.76 nájem</t>
  </si>
  <si>
    <t>Nebytové hospodářství</t>
  </si>
  <si>
    <t>příjmy z věcných břemen</t>
  </si>
  <si>
    <t>pronájem pozemků</t>
  </si>
  <si>
    <t>Prodej pozemku</t>
  </si>
  <si>
    <t>Územní rozvoj-prodej pozemku</t>
  </si>
  <si>
    <t>tašky na tříděný odpad</t>
  </si>
  <si>
    <t>Sběr a svoz ostatních odpadů</t>
  </si>
  <si>
    <t>Sběr ostatního BIO</t>
  </si>
  <si>
    <t>Činnost místní správy</t>
  </si>
  <si>
    <t>Připsaný úrok</t>
  </si>
  <si>
    <t>Obecné příjmy z finančních operací</t>
  </si>
  <si>
    <t>Vlastní financování z BÚ</t>
  </si>
  <si>
    <t>Celkem rozpočet dle § příjmy</t>
  </si>
  <si>
    <t>Výdaje:</t>
  </si>
  <si>
    <t>SR</t>
  </si>
  <si>
    <t>lesní hospodář</t>
  </si>
  <si>
    <t>xxxx</t>
  </si>
  <si>
    <t>dopravní značení</t>
  </si>
  <si>
    <t>ostatní služby (výběrová řízení) pasport</t>
  </si>
  <si>
    <t>oprava a údržba chodníků, zastávek</t>
  </si>
  <si>
    <t>ostatní záležitosti pozemních komunikací</t>
  </si>
  <si>
    <t>Provoz veřejné silniční dopravy</t>
  </si>
  <si>
    <t>oprava dešťové kanalizace</t>
  </si>
  <si>
    <t>Odvádění opadních vod</t>
  </si>
  <si>
    <t>ryby - krmení</t>
  </si>
  <si>
    <t>Vodní díla v zem.krajině</t>
  </si>
  <si>
    <t>Neinv.přísp.zřízeným PO</t>
  </si>
  <si>
    <t>detašované pracoviště MŠ - pronájem</t>
  </si>
  <si>
    <t>Předškolní zařízení-školkovné</t>
  </si>
  <si>
    <t>základní školy</t>
  </si>
  <si>
    <t>občastník tisk</t>
  </si>
  <si>
    <t>Občastník</t>
  </si>
  <si>
    <t>údržba pomníku</t>
  </si>
  <si>
    <t xml:space="preserve">**** </t>
  </si>
  <si>
    <t>celkem</t>
  </si>
  <si>
    <t xml:space="preserve">Materiál na kulturní akce </t>
  </si>
  <si>
    <t>služby kulturní akce</t>
  </si>
  <si>
    <t>Občerstvení kulturní akce</t>
  </si>
  <si>
    <t>Dary jubilea</t>
  </si>
  <si>
    <t>Příspěvky na kult.akce</t>
  </si>
  <si>
    <t>Ostatní činnost v kultuře</t>
  </si>
  <si>
    <t>Hřiště - drobný materiál</t>
  </si>
  <si>
    <t>Hřiště - majetek do 40ti tis</t>
  </si>
  <si>
    <t>Vodné</t>
  </si>
  <si>
    <t>Elektřina</t>
  </si>
  <si>
    <t>PHM</t>
  </si>
  <si>
    <t>Služby - stočné</t>
  </si>
  <si>
    <t>Opravy, údržba hřiště</t>
  </si>
  <si>
    <t>Hřiště  - majetek nad 40tis</t>
  </si>
  <si>
    <t xml:space="preserve">Ostatní zájmová činnost a rekreace </t>
  </si>
  <si>
    <t>vodné</t>
  </si>
  <si>
    <t>elektřina</t>
  </si>
  <si>
    <t xml:space="preserve">Oprava údržba </t>
  </si>
  <si>
    <t>elektřina VO</t>
  </si>
  <si>
    <t>Veřejné osvětlení</t>
  </si>
  <si>
    <t>Územní plán poradenství</t>
  </si>
  <si>
    <t>Územní plán</t>
  </si>
  <si>
    <t>Zaměření, studie, žádosti o dotace, oplocení</t>
  </si>
  <si>
    <t>Pozemky</t>
  </si>
  <si>
    <t>Komunální služby a územní rozvoj</t>
  </si>
  <si>
    <t>Nebezpečný odpad</t>
  </si>
  <si>
    <t>Sběr a svoz nebezpečných odpadů</t>
  </si>
  <si>
    <t>Odvoz TKO</t>
  </si>
  <si>
    <t>Sběr a svoz komunálního odpadu</t>
  </si>
  <si>
    <t>Separace</t>
  </si>
  <si>
    <t>údržba kont. stání</t>
  </si>
  <si>
    <t>BIO odpad</t>
  </si>
  <si>
    <t>Využívání a zneškodňování komunál.odpad</t>
  </si>
  <si>
    <t>Velkoobjemové kontejnery</t>
  </si>
  <si>
    <t>Sběr ostatních odpadů</t>
  </si>
  <si>
    <t>Drobný hmotný dlouhodobý majetek</t>
  </si>
  <si>
    <t>Zeleň – materiál</t>
  </si>
  <si>
    <t>Zeleň – PHM</t>
  </si>
  <si>
    <t>Zeleň – oprava, údržba</t>
  </si>
  <si>
    <t>Péče o vzhled obcí a veřejnou zeleň</t>
  </si>
  <si>
    <t>Hasiči – majetek do 40ti</t>
  </si>
  <si>
    <t>Hasiči - materiál drobný</t>
  </si>
  <si>
    <t>Hasiči – elektřina</t>
  </si>
  <si>
    <t>Hasiči – PHM</t>
  </si>
  <si>
    <t>Hasiči – pojistky, technické</t>
  </si>
  <si>
    <t>Hasiči školení</t>
  </si>
  <si>
    <t>Hasiči – opravy, údržba</t>
  </si>
  <si>
    <t>Příspěvek akce</t>
  </si>
  <si>
    <t>Požární ochrana - dobrovolná část</t>
  </si>
  <si>
    <t>Zastupitele – odměny</t>
  </si>
  <si>
    <t>Zastupitelé – SP</t>
  </si>
  <si>
    <t>Zastupitelé - ZP</t>
  </si>
  <si>
    <t>Zastupitelé - cestovné</t>
  </si>
  <si>
    <t>Zastupitelstva obcí</t>
  </si>
  <si>
    <t>Zaměstnanci – mzdy</t>
  </si>
  <si>
    <t>DPP</t>
  </si>
  <si>
    <t>Zaměstnanci – SP</t>
  </si>
  <si>
    <t>Zaměstnanci – ZP</t>
  </si>
  <si>
    <t>zákonné pojištění za zam.</t>
  </si>
  <si>
    <t>OÚ - majetek do 40tis</t>
  </si>
  <si>
    <t xml:space="preserve">OÚ – materiál, kancelářské a čistící potřeby, </t>
  </si>
  <si>
    <t>OÚ – plyn</t>
  </si>
  <si>
    <t>OÚ – elektřina</t>
  </si>
  <si>
    <t>OÚ – poštovné</t>
  </si>
  <si>
    <t>Telefon, internet</t>
  </si>
  <si>
    <t>Pojistky</t>
  </si>
  <si>
    <t>Služby, školení a vzdělávání</t>
  </si>
  <si>
    <t>Aktualizace programu, účetní,IT služby</t>
  </si>
  <si>
    <t>Ostatní služby</t>
  </si>
  <si>
    <t>Cestovné</t>
  </si>
  <si>
    <t>Občerstvení</t>
  </si>
  <si>
    <t>Platby daní a poplatků</t>
  </si>
  <si>
    <t>Činost místní správy</t>
  </si>
  <si>
    <t>úroky z úvěru</t>
  </si>
  <si>
    <t>bankovní poplatky</t>
  </si>
  <si>
    <t>Finanční operace</t>
  </si>
  <si>
    <t>splátka úvěru ČS MŠ</t>
  </si>
  <si>
    <t>Celkem výdaje</t>
  </si>
  <si>
    <t>Příspěvek MAS, svaz měst a obcí,spolky</t>
  </si>
  <si>
    <t>Oprava a  údržba OÚ</t>
  </si>
  <si>
    <t>rozpočet 2020</t>
  </si>
  <si>
    <t>přijaté dary</t>
  </si>
  <si>
    <t>čerpání úvěru</t>
  </si>
  <si>
    <t>VO nové</t>
  </si>
  <si>
    <t>Ochrana obyvatelstva</t>
  </si>
  <si>
    <t>OU majetek nad 40tis</t>
  </si>
  <si>
    <t>splátka úvěr ZŠ</t>
  </si>
  <si>
    <t xml:space="preserve">ZŠ příspěvek </t>
  </si>
  <si>
    <t>opatření č.1</t>
  </si>
  <si>
    <t>kompenzační bonusy, volby</t>
  </si>
  <si>
    <t>Nákladní auto</t>
  </si>
  <si>
    <t xml:space="preserve"> nádoby</t>
  </si>
  <si>
    <t>opatření č.2</t>
  </si>
  <si>
    <t>zájmová činnost</t>
  </si>
  <si>
    <t>MŠ oprava</t>
  </si>
  <si>
    <t>MŠ - průtoková dotace</t>
  </si>
  <si>
    <t>ZŠ  vybavení drobný materiál</t>
  </si>
  <si>
    <t>ZŠ majetek do 40ti tis</t>
  </si>
  <si>
    <t>ZŠ programové vybavení</t>
  </si>
  <si>
    <t>Služby (vodné, stočné)</t>
  </si>
  <si>
    <t>Vratka dotace</t>
  </si>
  <si>
    <t>Volby - mzdy</t>
  </si>
  <si>
    <t>Volby - materiál</t>
  </si>
  <si>
    <t>Volby - občerstvení</t>
  </si>
  <si>
    <t>Vratka kaucí - komunikace</t>
  </si>
  <si>
    <t>Volby</t>
  </si>
  <si>
    <t>hřiště, ochranné sítě</t>
  </si>
  <si>
    <t xml:space="preserve">Dotace na místní správu </t>
  </si>
  <si>
    <t>prodej pohledů, map, č.p., samolepek, map</t>
  </si>
  <si>
    <t>psí známky, kopírování</t>
  </si>
  <si>
    <t>krizová opatření</t>
  </si>
  <si>
    <t>Hasiči - služby</t>
  </si>
  <si>
    <t>Právní, poradenské služby</t>
  </si>
  <si>
    <t>oprava údržba – silnice /K Osadce/</t>
  </si>
  <si>
    <t>ZŠ další stavba /projekt/</t>
  </si>
  <si>
    <t>Pol.</t>
  </si>
  <si>
    <t>Par.</t>
  </si>
  <si>
    <t>plnění 2021</t>
  </si>
  <si>
    <t>2022</t>
  </si>
  <si>
    <t>Daň PO - obec</t>
  </si>
  <si>
    <t>Popelnice - TKO</t>
  </si>
  <si>
    <t>Bio odpad nádoby</t>
  </si>
  <si>
    <t>Dopravní obslužnost</t>
  </si>
  <si>
    <t>BIO nádoby</t>
  </si>
  <si>
    <t>rozpočet</t>
  </si>
  <si>
    <t>plnění 9/22</t>
  </si>
  <si>
    <t>Neinv.dotace od kraje</t>
  </si>
  <si>
    <t>rozpočet 2022</t>
  </si>
  <si>
    <t>tříděný odpad - EKO-KOM</t>
  </si>
  <si>
    <t>Komunitní centrum - č.p.76</t>
  </si>
  <si>
    <t xml:space="preserve">OÚ - vodné </t>
  </si>
  <si>
    <t>Obec Babice, IČO 240 028,251 01,Říčany</t>
  </si>
  <si>
    <t>Obec Babice,IČO 240 028,251 01,Říčany</t>
  </si>
  <si>
    <t>nájem ZŠ</t>
  </si>
  <si>
    <t>dotace průtoková šablony MŠ, VO</t>
  </si>
  <si>
    <t>Rozpočet 2023</t>
  </si>
  <si>
    <t>schváleno</t>
  </si>
  <si>
    <t>Hasičská cisterna</t>
  </si>
  <si>
    <t>zasíťování pozemků</t>
  </si>
  <si>
    <t>komunální technika</t>
  </si>
  <si>
    <t>stavba chodníků, úprava návsi</t>
  </si>
  <si>
    <t>drobný majetek č.p.76, vybavení sálu</t>
  </si>
  <si>
    <t>plnění</t>
  </si>
  <si>
    <t>návrh 2024</t>
  </si>
  <si>
    <t>předpoklad plnění 2023</t>
  </si>
  <si>
    <t>Poplatek z pobytu</t>
  </si>
  <si>
    <t>Poplatek z užívání veřejných prostor</t>
  </si>
  <si>
    <t>Vstupenky, přísp.na kulturní akce</t>
  </si>
  <si>
    <t xml:space="preserve">Hřiště </t>
  </si>
  <si>
    <t>služby č.p. 76. kavárna</t>
  </si>
  <si>
    <t>soud náhrada,pojistné plnění</t>
  </si>
  <si>
    <t>Opravy a údržba</t>
  </si>
  <si>
    <t>plyn č,p,6</t>
  </si>
  <si>
    <t>Spolupráce MAP, škola Říčany</t>
  </si>
  <si>
    <t>celkem transfery</t>
  </si>
  <si>
    <t>celkem daně,poplatky</t>
  </si>
  <si>
    <t>INVESTICE navíc</t>
  </si>
</sst>
</file>

<file path=xl/styles.xml><?xml version="1.0" encoding="utf-8"?>
<styleSheet xmlns="http://schemas.openxmlformats.org/spreadsheetml/2006/main">
  <numFmts count="1">
    <numFmt numFmtId="164" formatCode="#,###.00"/>
  </numFmts>
  <fonts count="2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4"/>
      <name val="Arial"/>
      <family val="2"/>
      <charset val="238"/>
    </font>
    <font>
      <b/>
      <i/>
      <sz val="16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2">
    <xf numFmtId="0" fontId="0" fillId="0" borderId="0" xfId="0"/>
    <xf numFmtId="164" fontId="0" fillId="0" borderId="0" xfId="0" applyNumberForma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1" xfId="0" applyFont="1" applyBorder="1"/>
    <xf numFmtId="0" fontId="7" fillId="0" borderId="2" xfId="0" applyFont="1" applyBorder="1"/>
    <xf numFmtId="164" fontId="8" fillId="0" borderId="3" xfId="0" applyNumberFormat="1" applyFont="1" applyBorder="1"/>
    <xf numFmtId="0" fontId="9" fillId="0" borderId="0" xfId="0" applyFont="1"/>
    <xf numFmtId="0" fontId="1" fillId="0" borderId="0" xfId="0" applyFont="1"/>
    <xf numFmtId="164" fontId="0" fillId="0" borderId="0" xfId="0" applyNumberFormat="1" applyFont="1"/>
    <xf numFmtId="0" fontId="0" fillId="0" borderId="4" xfId="0" applyFont="1" applyBorder="1"/>
    <xf numFmtId="0" fontId="0" fillId="0" borderId="0" xfId="0" applyBorder="1"/>
    <xf numFmtId="164" fontId="11" fillId="0" borderId="0" xfId="0" applyNumberFormat="1" applyFont="1" applyBorder="1"/>
    <xf numFmtId="164" fontId="11" fillId="0" borderId="0" xfId="0" applyNumberFormat="1" applyFont="1" applyFill="1" applyBorder="1"/>
    <xf numFmtId="164" fontId="0" fillId="0" borderId="0" xfId="0" applyNumberFormat="1" applyBorder="1"/>
    <xf numFmtId="0" fontId="6" fillId="0" borderId="0" xfId="0" applyFont="1"/>
    <xf numFmtId="0" fontId="5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1" xfId="0" applyFont="1" applyBorder="1"/>
    <xf numFmtId="0" fontId="0" fillId="0" borderId="4" xfId="0" applyFont="1" applyFill="1" applyBorder="1"/>
    <xf numFmtId="4" fontId="0" fillId="0" borderId="0" xfId="0" applyNumberFormat="1"/>
    <xf numFmtId="0" fontId="0" fillId="0" borderId="5" xfId="0" applyFont="1" applyBorder="1"/>
    <xf numFmtId="0" fontId="13" fillId="0" borderId="0" xfId="0" applyFont="1"/>
    <xf numFmtId="0" fontId="12" fillId="0" borderId="2" xfId="0" applyFont="1" applyBorder="1"/>
    <xf numFmtId="0" fontId="1" fillId="0" borderId="6" xfId="0" applyFont="1" applyBorder="1"/>
    <xf numFmtId="0" fontId="0" fillId="0" borderId="6" xfId="0" applyFont="1" applyBorder="1"/>
    <xf numFmtId="0" fontId="2" fillId="0" borderId="6" xfId="0" applyFont="1" applyBorder="1"/>
    <xf numFmtId="0" fontId="0" fillId="0" borderId="6" xfId="0" applyFont="1" applyFill="1" applyBorder="1"/>
    <xf numFmtId="0" fontId="1" fillId="0" borderId="7" xfId="0" applyFont="1" applyBorder="1"/>
    <xf numFmtId="0" fontId="0" fillId="0" borderId="8" xfId="0" applyFont="1" applyBorder="1"/>
    <xf numFmtId="0" fontId="1" fillId="0" borderId="9" xfId="0" applyFont="1" applyBorder="1"/>
    <xf numFmtId="0" fontId="0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7" xfId="0" applyFont="1" applyBorder="1"/>
    <xf numFmtId="0" fontId="1" fillId="0" borderId="11" xfId="0" applyFont="1" applyFill="1" applyBorder="1"/>
    <xf numFmtId="0" fontId="0" fillId="0" borderId="8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Font="1" applyBorder="1"/>
    <xf numFmtId="0" fontId="1" fillId="0" borderId="13" xfId="0" applyFont="1" applyFill="1" applyBorder="1"/>
    <xf numFmtId="0" fontId="0" fillId="0" borderId="14" xfId="0" applyFont="1" applyFill="1" applyBorder="1"/>
    <xf numFmtId="0" fontId="1" fillId="0" borderId="12" xfId="0" applyFont="1" applyFill="1" applyBorder="1"/>
    <xf numFmtId="0" fontId="0" fillId="0" borderId="5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Font="1" applyBorder="1"/>
    <xf numFmtId="0" fontId="0" fillId="0" borderId="20" xfId="0" applyFont="1" applyFill="1" applyBorder="1"/>
    <xf numFmtId="0" fontId="0" fillId="0" borderId="21" xfId="0" applyFont="1" applyBorder="1"/>
    <xf numFmtId="0" fontId="0" fillId="0" borderId="1" xfId="0" applyBorder="1"/>
    <xf numFmtId="0" fontId="0" fillId="0" borderId="8" xfId="0" applyBorder="1"/>
    <xf numFmtId="0" fontId="1" fillId="0" borderId="22" xfId="0" applyFont="1" applyBorder="1"/>
    <xf numFmtId="0" fontId="1" fillId="0" borderId="23" xfId="0" applyFont="1" applyBorder="1"/>
    <xf numFmtId="0" fontId="0" fillId="0" borderId="19" xfId="0" applyFont="1" applyBorder="1"/>
    <xf numFmtId="0" fontId="1" fillId="0" borderId="8" xfId="0" applyFont="1" applyFill="1" applyBorder="1"/>
    <xf numFmtId="0" fontId="1" fillId="0" borderId="8" xfId="0" applyFont="1" applyBorder="1"/>
    <xf numFmtId="0" fontId="0" fillId="0" borderId="24" xfId="0" applyFont="1" applyBorder="1"/>
    <xf numFmtId="0" fontId="0" fillId="0" borderId="25" xfId="0" applyFont="1" applyBorder="1"/>
    <xf numFmtId="0" fontId="1" fillId="0" borderId="26" xfId="0" applyFont="1" applyBorder="1"/>
    <xf numFmtId="0" fontId="0" fillId="0" borderId="27" xfId="0" applyFont="1" applyBorder="1"/>
    <xf numFmtId="0" fontId="0" fillId="0" borderId="24" xfId="0" applyFont="1" applyFill="1" applyBorder="1"/>
    <xf numFmtId="0" fontId="1" fillId="0" borderId="26" xfId="0" applyFont="1" applyFill="1" applyBorder="1"/>
    <xf numFmtId="0" fontId="0" fillId="0" borderId="25" xfId="0" applyFont="1" applyFill="1" applyBorder="1"/>
    <xf numFmtId="0" fontId="0" fillId="0" borderId="28" xfId="0" applyFont="1" applyFill="1" applyBorder="1"/>
    <xf numFmtId="0" fontId="0" fillId="0" borderId="30" xfId="0" applyFont="1" applyBorder="1"/>
    <xf numFmtId="0" fontId="0" fillId="0" borderId="31" xfId="0" applyFont="1" applyBorder="1"/>
    <xf numFmtId="0" fontId="1" fillId="0" borderId="31" xfId="0" applyFont="1" applyBorder="1"/>
    <xf numFmtId="0" fontId="0" fillId="0" borderId="21" xfId="0" applyFont="1" applyFill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Fill="1" applyBorder="1"/>
    <xf numFmtId="164" fontId="0" fillId="0" borderId="36" xfId="0" applyNumberFormat="1" applyFont="1" applyBorder="1"/>
    <xf numFmtId="164" fontId="0" fillId="0" borderId="37" xfId="0" applyNumberFormat="1" applyFont="1" applyBorder="1"/>
    <xf numFmtId="0" fontId="1" fillId="0" borderId="30" xfId="0" applyFont="1" applyBorder="1"/>
    <xf numFmtId="164" fontId="11" fillId="0" borderId="39" xfId="0" applyNumberFormat="1" applyFont="1" applyBorder="1"/>
    <xf numFmtId="164" fontId="11" fillId="0" borderId="32" xfId="0" applyNumberFormat="1" applyFont="1" applyBorder="1"/>
    <xf numFmtId="164" fontId="10" fillId="0" borderId="37" xfId="0" applyNumberFormat="1" applyFont="1" applyBorder="1"/>
    <xf numFmtId="164" fontId="1" fillId="0" borderId="40" xfId="0" applyNumberFormat="1" applyFont="1" applyBorder="1"/>
    <xf numFmtId="164" fontId="11" fillId="0" borderId="36" xfId="0" applyNumberFormat="1" applyFont="1" applyBorder="1"/>
    <xf numFmtId="0" fontId="1" fillId="0" borderId="24" xfId="0" applyFont="1" applyBorder="1"/>
    <xf numFmtId="0" fontId="1" fillId="0" borderId="5" xfId="0" applyFont="1" applyBorder="1"/>
    <xf numFmtId="164" fontId="0" fillId="0" borderId="41" xfId="0" applyNumberFormat="1" applyFont="1" applyBorder="1" applyAlignment="1">
      <alignment horizontal="center"/>
    </xf>
    <xf numFmtId="164" fontId="0" fillId="0" borderId="41" xfId="0" applyNumberFormat="1" applyFont="1" applyBorder="1"/>
    <xf numFmtId="164" fontId="0" fillId="0" borderId="43" xfId="0" applyNumberFormat="1" applyFont="1" applyBorder="1"/>
    <xf numFmtId="164" fontId="1" fillId="0" borderId="44" xfId="0" applyNumberFormat="1" applyFont="1" applyBorder="1"/>
    <xf numFmtId="164" fontId="0" fillId="0" borderId="42" xfId="0" applyNumberFormat="1" applyFont="1" applyBorder="1"/>
    <xf numFmtId="164" fontId="1" fillId="0" borderId="44" xfId="0" applyNumberFormat="1" applyFont="1" applyFill="1" applyBorder="1"/>
    <xf numFmtId="164" fontId="0" fillId="0" borderId="41" xfId="0" applyNumberFormat="1" applyFont="1" applyFill="1" applyBorder="1"/>
    <xf numFmtId="164" fontId="0" fillId="0" borderId="36" xfId="0" applyNumberFormat="1" applyFont="1" applyFill="1" applyBorder="1"/>
    <xf numFmtId="164" fontId="1" fillId="0" borderId="39" xfId="0" applyNumberFormat="1" applyFont="1" applyFill="1" applyBorder="1"/>
    <xf numFmtId="164" fontId="0" fillId="0" borderId="45" xfId="0" applyNumberFormat="1" applyFont="1" applyFill="1" applyBorder="1"/>
    <xf numFmtId="164" fontId="0" fillId="0" borderId="43" xfId="0" applyNumberFormat="1" applyFont="1" applyFill="1" applyBorder="1"/>
    <xf numFmtId="164" fontId="1" fillId="0" borderId="46" xfId="0" applyNumberFormat="1" applyFont="1" applyFill="1" applyBorder="1"/>
    <xf numFmtId="164" fontId="0" fillId="0" borderId="42" xfId="0" applyNumberFormat="1" applyFont="1" applyFill="1" applyBorder="1"/>
    <xf numFmtId="0" fontId="0" fillId="0" borderId="47" xfId="0" applyFont="1" applyBorder="1"/>
    <xf numFmtId="0" fontId="0" fillId="0" borderId="48" xfId="0" applyFont="1" applyBorder="1"/>
    <xf numFmtId="164" fontId="0" fillId="0" borderId="49" xfId="0" applyNumberFormat="1" applyFont="1" applyBorder="1"/>
    <xf numFmtId="0" fontId="0" fillId="0" borderId="50" xfId="0" applyFont="1" applyBorder="1"/>
    <xf numFmtId="0" fontId="1" fillId="0" borderId="53" xfId="0" applyFont="1" applyBorder="1"/>
    <xf numFmtId="0" fontId="1" fillId="0" borderId="54" xfId="0" applyFont="1" applyBorder="1"/>
    <xf numFmtId="0" fontId="0" fillId="0" borderId="51" xfId="0" applyFont="1" applyBorder="1"/>
    <xf numFmtId="0" fontId="0" fillId="0" borderId="50" xfId="0" applyBorder="1"/>
    <xf numFmtId="0" fontId="1" fillId="0" borderId="55" xfId="0" applyFont="1" applyBorder="1"/>
    <xf numFmtId="0" fontId="1" fillId="0" borderId="50" xfId="0" applyFont="1" applyBorder="1"/>
    <xf numFmtId="0" fontId="0" fillId="0" borderId="56" xfId="0" applyFont="1" applyBorder="1"/>
    <xf numFmtId="0" fontId="1" fillId="0" borderId="58" xfId="0" applyFont="1" applyBorder="1"/>
    <xf numFmtId="0" fontId="1" fillId="0" borderId="59" xfId="0" applyFont="1" applyBorder="1"/>
    <xf numFmtId="0" fontId="0" fillId="0" borderId="60" xfId="0" applyFont="1" applyBorder="1"/>
    <xf numFmtId="0" fontId="0" fillId="0" borderId="61" xfId="0" applyFont="1" applyBorder="1"/>
    <xf numFmtId="0" fontId="1" fillId="0" borderId="59" xfId="0" applyFont="1" applyFill="1" applyBorder="1"/>
    <xf numFmtId="0" fontId="0" fillId="0" borderId="60" xfId="0" applyFont="1" applyFill="1" applyBorder="1"/>
    <xf numFmtId="0" fontId="0" fillId="0" borderId="0" xfId="0" applyFont="1" applyFill="1" applyBorder="1"/>
    <xf numFmtId="164" fontId="1" fillId="0" borderId="11" xfId="0" applyNumberFormat="1" applyFont="1" applyFill="1" applyBorder="1"/>
    <xf numFmtId="164" fontId="0" fillId="0" borderId="8" xfId="0" applyNumberFormat="1" applyFont="1" applyFill="1" applyBorder="1"/>
    <xf numFmtId="164" fontId="0" fillId="0" borderId="8" xfId="0" applyNumberFormat="1" applyFont="1" applyBorder="1"/>
    <xf numFmtId="164" fontId="0" fillId="0" borderId="6" xfId="0" applyNumberFormat="1" applyFont="1" applyBorder="1"/>
    <xf numFmtId="0" fontId="0" fillId="0" borderId="16" xfId="0" applyFont="1" applyBorder="1"/>
    <xf numFmtId="0" fontId="0" fillId="0" borderId="17" xfId="0" applyFont="1" applyBorder="1"/>
    <xf numFmtId="164" fontId="0" fillId="0" borderId="38" xfId="0" applyNumberFormat="1" applyFont="1" applyBorder="1"/>
    <xf numFmtId="0" fontId="0" fillId="0" borderId="52" xfId="0" applyFont="1" applyBorder="1"/>
    <xf numFmtId="164" fontId="0" fillId="0" borderId="6" xfId="0" applyNumberFormat="1" applyFont="1" applyFill="1" applyBorder="1"/>
    <xf numFmtId="164" fontId="0" fillId="0" borderId="50" xfId="0" applyNumberFormat="1" applyFont="1" applyBorder="1"/>
    <xf numFmtId="164" fontId="11" fillId="0" borderId="53" xfId="0" applyNumberFormat="1" applyFont="1" applyBorder="1"/>
    <xf numFmtId="164" fontId="10" fillId="0" borderId="51" xfId="0" applyNumberFormat="1" applyFont="1" applyBorder="1"/>
    <xf numFmtId="164" fontId="0" fillId="0" borderId="51" xfId="0" applyNumberFormat="1" applyFont="1" applyBorder="1"/>
    <xf numFmtId="164" fontId="1" fillId="0" borderId="55" xfId="0" applyNumberFormat="1" applyFont="1" applyBorder="1"/>
    <xf numFmtId="164" fontId="11" fillId="0" borderId="50" xfId="0" applyNumberFormat="1" applyFont="1" applyFill="1" applyBorder="1"/>
    <xf numFmtId="0" fontId="0" fillId="0" borderId="6" xfId="0" applyBorder="1"/>
    <xf numFmtId="164" fontId="0" fillId="0" borderId="56" xfId="0" applyNumberFormat="1" applyFont="1" applyBorder="1" applyAlignment="1">
      <alignment horizontal="center"/>
    </xf>
    <xf numFmtId="164" fontId="0" fillId="0" borderId="56" xfId="0" applyNumberFormat="1" applyFont="1" applyBorder="1"/>
    <xf numFmtId="164" fontId="1" fillId="0" borderId="58" xfId="0" applyNumberFormat="1" applyFont="1" applyBorder="1"/>
    <xf numFmtId="164" fontId="0" fillId="0" borderId="62" xfId="0" applyNumberFormat="1" applyFont="1" applyBorder="1"/>
    <xf numFmtId="164" fontId="1" fillId="0" borderId="58" xfId="0" applyNumberFormat="1" applyFont="1" applyFill="1" applyBorder="1"/>
    <xf numFmtId="164" fontId="0" fillId="0" borderId="50" xfId="0" applyNumberFormat="1" applyFont="1" applyFill="1" applyBorder="1"/>
    <xf numFmtId="164" fontId="1" fillId="0" borderId="53" xfId="0" applyNumberFormat="1" applyFont="1" applyFill="1" applyBorder="1"/>
    <xf numFmtId="164" fontId="0" fillId="0" borderId="56" xfId="0" applyNumberFormat="1" applyFont="1" applyFill="1" applyBorder="1"/>
    <xf numFmtId="164" fontId="0" fillId="0" borderId="51" xfId="0" applyNumberFormat="1" applyFont="1" applyFill="1" applyBorder="1"/>
    <xf numFmtId="164" fontId="0" fillId="0" borderId="57" xfId="0" applyNumberFormat="1" applyFont="1" applyBorder="1"/>
    <xf numFmtId="164" fontId="0" fillId="0" borderId="61" xfId="0" applyNumberFormat="1" applyFont="1" applyBorder="1"/>
    <xf numFmtId="164" fontId="0" fillId="0" borderId="52" xfId="0" applyNumberFormat="1" applyFont="1" applyBorder="1"/>
    <xf numFmtId="164" fontId="0" fillId="0" borderId="63" xfId="0" applyNumberFormat="1" applyFont="1" applyFill="1" applyBorder="1"/>
    <xf numFmtId="164" fontId="0" fillId="0" borderId="62" xfId="0" applyNumberFormat="1" applyFont="1" applyFill="1" applyBorder="1"/>
    <xf numFmtId="164" fontId="1" fillId="0" borderId="64" xfId="0" applyNumberFormat="1" applyFont="1" applyFill="1" applyBorder="1"/>
    <xf numFmtId="164" fontId="0" fillId="0" borderId="57" xfId="0" applyNumberFormat="1" applyFont="1" applyFill="1" applyBorder="1"/>
    <xf numFmtId="0" fontId="1" fillId="0" borderId="11" xfId="0" applyFont="1" applyBorder="1" applyAlignment="1">
      <alignment horizontal="right"/>
    </xf>
    <xf numFmtId="0" fontId="0" fillId="0" borderId="66" xfId="0" applyFont="1" applyBorder="1"/>
    <xf numFmtId="0" fontId="0" fillId="0" borderId="68" xfId="0" applyFont="1" applyBorder="1"/>
    <xf numFmtId="164" fontId="1" fillId="0" borderId="44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0" fontId="1" fillId="0" borderId="31" xfId="0" applyFont="1" applyFill="1" applyBorder="1"/>
    <xf numFmtId="164" fontId="11" fillId="0" borderId="54" xfId="0" applyNumberFormat="1" applyFont="1" applyFill="1" applyBorder="1"/>
    <xf numFmtId="164" fontId="1" fillId="0" borderId="39" xfId="0" applyNumberFormat="1" applyFont="1" applyBorder="1"/>
    <xf numFmtId="164" fontId="1" fillId="0" borderId="53" xfId="0" applyNumberFormat="1" applyFont="1" applyBorder="1"/>
    <xf numFmtId="0" fontId="0" fillId="0" borderId="7" xfId="0" applyFont="1" applyFill="1" applyBorder="1"/>
    <xf numFmtId="0" fontId="0" fillId="0" borderId="9" xfId="0" applyFont="1" applyFill="1" applyBorder="1"/>
    <xf numFmtId="0" fontId="1" fillId="0" borderId="10" xfId="0" applyFont="1" applyFill="1" applyBorder="1"/>
    <xf numFmtId="0" fontId="1" fillId="0" borderId="33" xfId="0" applyFont="1" applyFill="1" applyBorder="1"/>
    <xf numFmtId="0" fontId="1" fillId="0" borderId="34" xfId="0" applyFont="1" applyFill="1" applyBorder="1"/>
    <xf numFmtId="0" fontId="1" fillId="0" borderId="35" xfId="0" applyFont="1" applyBorder="1"/>
    <xf numFmtId="0" fontId="0" fillId="0" borderId="27" xfId="0" applyFont="1" applyFill="1" applyBorder="1"/>
    <xf numFmtId="0" fontId="0" fillId="0" borderId="19" xfId="0" applyFont="1" applyFill="1" applyBorder="1"/>
    <xf numFmtId="0" fontId="0" fillId="0" borderId="17" xfId="0" applyBorder="1"/>
    <xf numFmtId="164" fontId="11" fillId="0" borderId="38" xfId="0" applyNumberFormat="1" applyFont="1" applyBorder="1"/>
    <xf numFmtId="0" fontId="1" fillId="0" borderId="52" xfId="0" applyFont="1" applyBorder="1"/>
    <xf numFmtId="164" fontId="11" fillId="0" borderId="52" xfId="0" applyNumberFormat="1" applyFont="1" applyBorder="1"/>
    <xf numFmtId="164" fontId="0" fillId="0" borderId="54" xfId="0" applyNumberFormat="1" applyFont="1" applyBorder="1"/>
    <xf numFmtId="0" fontId="0" fillId="0" borderId="54" xfId="0" applyFont="1" applyBorder="1"/>
    <xf numFmtId="0" fontId="0" fillId="0" borderId="69" xfId="0" applyFont="1" applyBorder="1"/>
    <xf numFmtId="0" fontId="0" fillId="0" borderId="70" xfId="0" applyFont="1" applyBorder="1"/>
    <xf numFmtId="0" fontId="0" fillId="0" borderId="71" xfId="0" applyFont="1" applyFill="1" applyBorder="1"/>
    <xf numFmtId="164" fontId="0" fillId="0" borderId="72" xfId="0" applyNumberFormat="1" applyFont="1" applyFill="1" applyBorder="1"/>
    <xf numFmtId="164" fontId="0" fillId="0" borderId="73" xfId="0" applyNumberFormat="1" applyFont="1" applyFill="1" applyBorder="1"/>
    <xf numFmtId="0" fontId="0" fillId="0" borderId="70" xfId="0" applyFont="1" applyFill="1" applyBorder="1"/>
    <xf numFmtId="4" fontId="1" fillId="0" borderId="52" xfId="0" applyNumberFormat="1" applyFont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0" fillId="0" borderId="50" xfId="0" applyNumberFormat="1" applyBorder="1" applyAlignment="1">
      <alignment horizontal="right"/>
    </xf>
    <xf numFmtId="4" fontId="0" fillId="0" borderId="50" xfId="0" applyNumberFormat="1" applyFont="1" applyBorder="1" applyAlignment="1">
      <alignment horizontal="right"/>
    </xf>
    <xf numFmtId="4" fontId="1" fillId="0" borderId="53" xfId="0" applyNumberFormat="1" applyFont="1" applyBorder="1" applyAlignment="1">
      <alignment horizontal="right"/>
    </xf>
    <xf numFmtId="4" fontId="0" fillId="0" borderId="51" xfId="0" applyNumberFormat="1" applyFont="1" applyBorder="1" applyAlignment="1">
      <alignment horizontal="right"/>
    </xf>
    <xf numFmtId="4" fontId="0" fillId="0" borderId="51" xfId="0" applyNumberFormat="1" applyBorder="1" applyAlignment="1">
      <alignment horizontal="right"/>
    </xf>
    <xf numFmtId="4" fontId="0" fillId="0" borderId="52" xfId="0" applyNumberFormat="1" applyFont="1" applyBorder="1" applyAlignment="1">
      <alignment horizontal="right"/>
    </xf>
    <xf numFmtId="4" fontId="1" fillId="0" borderId="50" xfId="0" applyNumberFormat="1" applyFont="1" applyBorder="1" applyAlignment="1">
      <alignment horizontal="right"/>
    </xf>
    <xf numFmtId="4" fontId="1" fillId="0" borderId="54" xfId="0" applyNumberFormat="1" applyFont="1" applyBorder="1" applyAlignment="1">
      <alignment horizontal="right"/>
    </xf>
    <xf numFmtId="4" fontId="1" fillId="0" borderId="6" xfId="0" applyNumberFormat="1" applyFont="1" applyBorder="1"/>
    <xf numFmtId="0" fontId="0" fillId="0" borderId="53" xfId="0" applyBorder="1"/>
    <xf numFmtId="4" fontId="0" fillId="0" borderId="52" xfId="0" applyNumberFormat="1" applyBorder="1" applyAlignment="1">
      <alignment horizontal="right"/>
    </xf>
    <xf numFmtId="4" fontId="0" fillId="0" borderId="61" xfId="0" applyNumberFormat="1" applyBorder="1" applyAlignment="1">
      <alignment horizontal="right"/>
    </xf>
    <xf numFmtId="4" fontId="0" fillId="0" borderId="54" xfId="0" applyNumberFormat="1" applyFont="1" applyBorder="1" applyAlignment="1">
      <alignment horizontal="right"/>
    </xf>
    <xf numFmtId="4" fontId="1" fillId="0" borderId="55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6" xfId="0" applyNumberFormat="1" applyFont="1" applyBorder="1"/>
    <xf numFmtId="4" fontId="0" fillId="0" borderId="6" xfId="0" applyNumberFormat="1" applyBorder="1"/>
    <xf numFmtId="4" fontId="0" fillId="0" borderId="6" xfId="0" applyNumberFormat="1" applyFill="1" applyBorder="1"/>
    <xf numFmtId="4" fontId="0" fillId="0" borderId="6" xfId="0" applyNumberFormat="1" applyFont="1" applyBorder="1"/>
    <xf numFmtId="164" fontId="0" fillId="0" borderId="32" xfId="0" applyNumberFormat="1" applyFont="1" applyBorder="1"/>
    <xf numFmtId="4" fontId="0" fillId="0" borderId="17" xfId="0" applyNumberFormat="1" applyBorder="1"/>
    <xf numFmtId="4" fontId="0" fillId="0" borderId="6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8" xfId="0" applyNumberFormat="1" applyFont="1" applyBorder="1"/>
    <xf numFmtId="4" fontId="0" fillId="0" borderId="11" xfId="0" applyNumberFormat="1" applyBorder="1"/>
    <xf numFmtId="4" fontId="0" fillId="0" borderId="8" xfId="0" applyNumberFormat="1" applyBorder="1"/>
    <xf numFmtId="4" fontId="1" fillId="0" borderId="11" xfId="0" applyNumberFormat="1" applyFont="1" applyBorder="1"/>
    <xf numFmtId="4" fontId="1" fillId="0" borderId="11" xfId="0" applyNumberFormat="1" applyFont="1" applyBorder="1" applyAlignment="1">
      <alignment horizontal="right"/>
    </xf>
    <xf numFmtId="4" fontId="1" fillId="0" borderId="8" xfId="0" applyNumberFormat="1" applyFont="1" applyBorder="1"/>
    <xf numFmtId="0" fontId="0" fillId="0" borderId="74" xfId="0" applyFont="1" applyFill="1" applyBorder="1"/>
    <xf numFmtId="164" fontId="0" fillId="0" borderId="0" xfId="0" applyNumberFormat="1" applyFont="1" applyFill="1" applyBorder="1"/>
    <xf numFmtId="4" fontId="3" fillId="0" borderId="51" xfId="0" applyNumberFormat="1" applyFont="1" applyBorder="1"/>
    <xf numFmtId="4" fontId="0" fillId="0" borderId="51" xfId="0" applyNumberFormat="1" applyBorder="1"/>
    <xf numFmtId="4" fontId="0" fillId="0" borderId="51" xfId="0" applyNumberFormat="1" applyFont="1" applyBorder="1"/>
    <xf numFmtId="4" fontId="0" fillId="0" borderId="52" xfId="0" applyNumberFormat="1" applyBorder="1"/>
    <xf numFmtId="4" fontId="0" fillId="0" borderId="50" xfId="0" applyNumberFormat="1" applyFont="1" applyBorder="1"/>
    <xf numFmtId="4" fontId="0" fillId="0" borderId="53" xfId="0" applyNumberFormat="1" applyBorder="1"/>
    <xf numFmtId="4" fontId="1" fillId="0" borderId="51" xfId="0" applyNumberFormat="1" applyFont="1" applyBorder="1"/>
    <xf numFmtId="4" fontId="0" fillId="0" borderId="50" xfId="0" applyNumberFormat="1" applyBorder="1"/>
    <xf numFmtId="4" fontId="1" fillId="0" borderId="53" xfId="0" applyNumberFormat="1" applyFont="1" applyBorder="1"/>
    <xf numFmtId="4" fontId="3" fillId="0" borderId="8" xfId="0" applyNumberFormat="1" applyFont="1" applyBorder="1"/>
    <xf numFmtId="4" fontId="3" fillId="0" borderId="50" xfId="0" applyNumberFormat="1" applyFont="1" applyBorder="1"/>
    <xf numFmtId="164" fontId="1" fillId="0" borderId="11" xfId="0" applyNumberFormat="1" applyFont="1" applyBorder="1"/>
    <xf numFmtId="4" fontId="1" fillId="0" borderId="50" xfId="0" applyNumberFormat="1" applyFont="1" applyBorder="1"/>
    <xf numFmtId="4" fontId="0" fillId="0" borderId="75" xfId="0" applyNumberFormat="1" applyBorder="1" applyAlignment="1">
      <alignment horizontal="right"/>
    </xf>
    <xf numFmtId="4" fontId="0" fillId="0" borderId="76" xfId="0" applyNumberFormat="1" applyBorder="1"/>
    <xf numFmtId="4" fontId="0" fillId="0" borderId="75" xfId="0" applyNumberFormat="1" applyBorder="1"/>
    <xf numFmtId="4" fontId="18" fillId="0" borderId="50" xfId="0" applyNumberFormat="1" applyFont="1" applyBorder="1"/>
    <xf numFmtId="4" fontId="19" fillId="0" borderId="50" xfId="0" applyNumberFormat="1" applyFont="1" applyBorder="1"/>
    <xf numFmtId="4" fontId="19" fillId="0" borderId="51" xfId="0" applyNumberFormat="1" applyFont="1" applyBorder="1"/>
    <xf numFmtId="4" fontId="3" fillId="0" borderId="53" xfId="0" applyNumberFormat="1" applyFont="1" applyBorder="1"/>
    <xf numFmtId="0" fontId="0" fillId="0" borderId="52" xfId="0" applyBorder="1"/>
    <xf numFmtId="4" fontId="0" fillId="0" borderId="61" xfId="0" applyNumberFormat="1" applyFont="1" applyBorder="1" applyAlignment="1">
      <alignment horizontal="right"/>
    </xf>
    <xf numFmtId="4" fontId="0" fillId="0" borderId="61" xfId="0" applyNumberFormat="1" applyFont="1" applyBorder="1"/>
    <xf numFmtId="4" fontId="0" fillId="0" borderId="48" xfId="0" applyNumberFormat="1" applyFont="1" applyBorder="1"/>
    <xf numFmtId="0" fontId="1" fillId="0" borderId="65" xfId="0" applyFont="1" applyBorder="1"/>
    <xf numFmtId="164" fontId="10" fillId="0" borderId="67" xfId="0" applyNumberFormat="1" applyFont="1" applyBorder="1" applyAlignment="1">
      <alignment horizontal="center"/>
    </xf>
    <xf numFmtId="164" fontId="10" fillId="0" borderId="68" xfId="0" applyNumberFormat="1" applyFont="1" applyBorder="1" applyAlignment="1">
      <alignment horizontal="center"/>
    </xf>
    <xf numFmtId="0" fontId="3" fillId="0" borderId="68" xfId="0" applyFont="1" applyBorder="1"/>
    <xf numFmtId="4" fontId="3" fillId="0" borderId="66" xfId="0" applyNumberFormat="1" applyFont="1" applyBorder="1"/>
    <xf numFmtId="4" fontId="3" fillId="0" borderId="68" xfId="0" applyNumberFormat="1" applyFont="1" applyBorder="1"/>
    <xf numFmtId="0" fontId="0" fillId="0" borderId="51" xfId="0" applyBorder="1"/>
    <xf numFmtId="0" fontId="0" fillId="0" borderId="31" xfId="0" applyBorder="1"/>
    <xf numFmtId="4" fontId="18" fillId="0" borderId="8" xfId="0" applyNumberFormat="1" applyFont="1" applyBorder="1"/>
    <xf numFmtId="0" fontId="0" fillId="0" borderId="56" xfId="0" applyFont="1" applyFill="1" applyBorder="1"/>
    <xf numFmtId="4" fontId="0" fillId="0" borderId="50" xfId="0" applyNumberFormat="1" applyFill="1" applyBorder="1" applyAlignment="1">
      <alignment horizontal="right"/>
    </xf>
    <xf numFmtId="4" fontId="0" fillId="0" borderId="8" xfId="0" applyNumberFormat="1" applyFill="1" applyBorder="1"/>
    <xf numFmtId="4" fontId="0" fillId="0" borderId="50" xfId="0" applyNumberFormat="1" applyFill="1" applyBorder="1"/>
    <xf numFmtId="0" fontId="0" fillId="0" borderId="6" xfId="0" applyFill="1" applyBorder="1"/>
    <xf numFmtId="4" fontId="0" fillId="0" borderId="51" xfId="0" applyNumberFormat="1" applyFill="1" applyBorder="1" applyAlignment="1">
      <alignment horizontal="right"/>
    </xf>
    <xf numFmtId="4" fontId="0" fillId="0" borderId="51" xfId="0" applyNumberFormat="1" applyFill="1" applyBorder="1"/>
    <xf numFmtId="0" fontId="0" fillId="0" borderId="51" xfId="0" applyFill="1" applyBorder="1"/>
    <xf numFmtId="4" fontId="19" fillId="0" borderId="77" xfId="0" applyNumberFormat="1" applyFont="1" applyBorder="1"/>
    <xf numFmtId="4" fontId="1" fillId="0" borderId="78" xfId="0" applyNumberFormat="1" applyFont="1" applyBorder="1"/>
    <xf numFmtId="0" fontId="20" fillId="0" borderId="60" xfId="0" applyFont="1" applyBorder="1"/>
    <xf numFmtId="0" fontId="1" fillId="0" borderId="0" xfId="0" applyFont="1" applyFill="1" applyBorder="1"/>
    <xf numFmtId="4" fontId="0" fillId="0" borderId="79" xfId="0" applyNumberFormat="1" applyFont="1" applyBorder="1"/>
    <xf numFmtId="4" fontId="1" fillId="0" borderId="80" xfId="0" applyNumberFormat="1" applyFont="1" applyBorder="1"/>
    <xf numFmtId="4" fontId="0" fillId="0" borderId="50" xfId="0" applyNumberFormat="1" applyFont="1" applyFill="1" applyBorder="1"/>
    <xf numFmtId="4" fontId="0" fillId="0" borderId="51" xfId="0" applyNumberFormat="1" applyFont="1" applyFill="1" applyBorder="1"/>
    <xf numFmtId="0" fontId="3" fillId="0" borderId="6" xfId="0" applyFont="1" applyBorder="1"/>
    <xf numFmtId="49" fontId="1" fillId="0" borderId="50" xfId="0" applyNumberFormat="1" applyFont="1" applyBorder="1" applyAlignment="1">
      <alignment horizontal="right"/>
    </xf>
    <xf numFmtId="4" fontId="1" fillId="0" borderId="75" xfId="0" applyNumberFormat="1" applyFont="1" applyBorder="1"/>
    <xf numFmtId="4" fontId="1" fillId="0" borderId="0" xfId="0" applyNumberFormat="1" applyFont="1"/>
    <xf numFmtId="4" fontId="0" fillId="0" borderId="6" xfId="0" applyNumberFormat="1" applyFont="1" applyFill="1" applyBorder="1"/>
    <xf numFmtId="4" fontId="19" fillId="0" borderId="6" xfId="0" applyNumberFormat="1" applyFont="1" applyBorder="1"/>
    <xf numFmtId="4" fontId="0" fillId="0" borderId="48" xfId="0" applyNumberFormat="1" applyBorder="1"/>
    <xf numFmtId="4" fontId="0" fillId="0" borderId="61" xfId="0" applyNumberFormat="1" applyBorder="1"/>
    <xf numFmtId="0" fontId="3" fillId="0" borderId="8" xfId="0" applyFont="1" applyBorder="1"/>
    <xf numFmtId="0" fontId="0" fillId="0" borderId="11" xfId="0" applyBorder="1"/>
    <xf numFmtId="4" fontId="19" fillId="0" borderId="11" xfId="0" applyNumberFormat="1" applyFont="1" applyFill="1" applyBorder="1"/>
    <xf numFmtId="4" fontId="0" fillId="0" borderId="11" xfId="0" applyNumberFormat="1" applyFont="1" applyBorder="1"/>
    <xf numFmtId="4" fontId="0" fillId="0" borderId="17" xfId="0" applyNumberFormat="1" applyFont="1" applyBorder="1"/>
    <xf numFmtId="4" fontId="0" fillId="0" borderId="8" xfId="0" applyNumberFormat="1" applyFont="1" applyFill="1" applyBorder="1"/>
    <xf numFmtId="0" fontId="0" fillId="0" borderId="28" xfId="0" applyFont="1" applyBorder="1"/>
    <xf numFmtId="0" fontId="0" fillId="0" borderId="20" xfId="0" applyFont="1" applyBorder="1"/>
    <xf numFmtId="0" fontId="1" fillId="0" borderId="27" xfId="0" applyFont="1" applyBorder="1"/>
    <xf numFmtId="0" fontId="1" fillId="0" borderId="19" xfId="0" applyFont="1" applyBorder="1"/>
    <xf numFmtId="4" fontId="1" fillId="0" borderId="17" xfId="0" applyNumberFormat="1" applyFont="1" applyBorder="1"/>
    <xf numFmtId="4" fontId="1" fillId="0" borderId="52" xfId="0" applyNumberFormat="1" applyFont="1" applyBorder="1"/>
    <xf numFmtId="4" fontId="0" fillId="0" borderId="8" xfId="0" applyNumberFormat="1" applyBorder="1" applyAlignment="1">
      <alignment horizontal="right"/>
    </xf>
    <xf numFmtId="0" fontId="0" fillId="0" borderId="18" xfId="0" applyFont="1" applyFill="1" applyBorder="1"/>
    <xf numFmtId="4" fontId="1" fillId="0" borderId="17" xfId="0" applyNumberFormat="1" applyFont="1" applyBorder="1" applyAlignment="1">
      <alignment horizontal="right"/>
    </xf>
    <xf numFmtId="0" fontId="1" fillId="0" borderId="6" xfId="0" applyFont="1" applyFill="1" applyBorder="1"/>
    <xf numFmtId="164" fontId="1" fillId="0" borderId="42" xfId="0" applyNumberFormat="1" applyFont="1" applyFill="1" applyBorder="1"/>
    <xf numFmtId="164" fontId="1" fillId="0" borderId="57" xfId="0" applyNumberFormat="1" applyFont="1" applyFill="1" applyBorder="1"/>
    <xf numFmtId="4" fontId="1" fillId="0" borderId="75" xfId="0" applyNumberFormat="1" applyFont="1" applyBorder="1" applyAlignment="1">
      <alignment horizontal="right"/>
    </xf>
    <xf numFmtId="4" fontId="0" fillId="0" borderId="11" xfId="0" applyNumberFormat="1" applyFill="1" applyBorder="1"/>
    <xf numFmtId="0" fontId="1" fillId="0" borderId="29" xfId="0" applyFont="1" applyBorder="1"/>
    <xf numFmtId="0" fontId="1" fillId="0" borderId="81" xfId="0" applyFont="1" applyBorder="1"/>
    <xf numFmtId="164" fontId="1" fillId="0" borderId="82" xfId="0" applyNumberFormat="1" applyFont="1" applyBorder="1"/>
    <xf numFmtId="164" fontId="1" fillId="0" borderId="81" xfId="0" applyNumberFormat="1" applyFont="1" applyBorder="1"/>
    <xf numFmtId="0" fontId="0" fillId="0" borderId="76" xfId="0" applyBorder="1"/>
    <xf numFmtId="4" fontId="1" fillId="0" borderId="8" xfId="0" applyNumberFormat="1" applyFont="1" applyBorder="1" applyAlignment="1">
      <alignment horizontal="center"/>
    </xf>
    <xf numFmtId="164" fontId="0" fillId="0" borderId="37" xfId="0" applyNumberFormat="1" applyFont="1" applyFill="1" applyBorder="1"/>
    <xf numFmtId="0" fontId="0" fillId="0" borderId="51" xfId="0" applyFont="1" applyFill="1" applyBorder="1"/>
    <xf numFmtId="4" fontId="0" fillId="0" borderId="51" xfId="0" applyNumberFormat="1" applyFont="1" applyFill="1" applyBorder="1" applyAlignment="1">
      <alignment horizontal="right"/>
    </xf>
    <xf numFmtId="4" fontId="19" fillId="0" borderId="51" xfId="0" applyNumberFormat="1" applyFont="1" applyFill="1" applyBorder="1"/>
    <xf numFmtId="0" fontId="0" fillId="0" borderId="0" xfId="0" applyFont="1" applyFill="1"/>
    <xf numFmtId="0" fontId="0" fillId="0" borderId="0" xfId="0" applyFill="1"/>
    <xf numFmtId="4" fontId="0" fillId="0" borderId="6" xfId="0" applyNumberFormat="1" applyFont="1" applyFill="1" applyBorder="1" applyAlignment="1">
      <alignment horizontal="right"/>
    </xf>
    <xf numFmtId="164" fontId="10" fillId="0" borderId="36" xfId="0" applyNumberFormat="1" applyFont="1" applyBorder="1"/>
    <xf numFmtId="164" fontId="10" fillId="0" borderId="50" xfId="0" applyNumberFormat="1" applyFont="1" applyBorder="1"/>
    <xf numFmtId="0" fontId="1" fillId="0" borderId="83" xfId="0" applyFont="1" applyBorder="1"/>
    <xf numFmtId="0" fontId="1" fillId="0" borderId="76" xfId="0" applyFont="1" applyBorder="1"/>
    <xf numFmtId="164" fontId="11" fillId="0" borderId="75" xfId="0" applyNumberFormat="1" applyFont="1" applyBorder="1"/>
    <xf numFmtId="0" fontId="1" fillId="0" borderId="75" xfId="0" applyFont="1" applyBorder="1"/>
    <xf numFmtId="0" fontId="0" fillId="0" borderId="75" xfId="0" applyBorder="1"/>
    <xf numFmtId="0" fontId="0" fillId="0" borderId="15" xfId="0" applyBorder="1"/>
    <xf numFmtId="4" fontId="0" fillId="0" borderId="15" xfId="0" applyNumberFormat="1" applyBorder="1"/>
    <xf numFmtId="4" fontId="0" fillId="0" borderId="76" xfId="0" applyNumberFormat="1" applyFont="1" applyBorder="1"/>
    <xf numFmtId="0" fontId="0" fillId="0" borderId="21" xfId="0" applyBorder="1"/>
    <xf numFmtId="0" fontId="0" fillId="0" borderId="71" xfId="0" applyFill="1" applyBorder="1"/>
    <xf numFmtId="0" fontId="0" fillId="0" borderId="1" xfId="0" applyFill="1" applyBorder="1"/>
    <xf numFmtId="4" fontId="0" fillId="0" borderId="53" xfId="0" applyNumberFormat="1" applyFont="1" applyBorder="1"/>
    <xf numFmtId="4" fontId="0" fillId="0" borderId="52" xfId="0" applyNumberFormat="1" applyFont="1" applyBorder="1"/>
    <xf numFmtId="4" fontId="1" fillId="0" borderId="50" xfId="0" applyNumberFormat="1" applyFon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18" fillId="0" borderId="61" xfId="0" applyNumberFormat="1" applyFont="1" applyBorder="1"/>
    <xf numFmtId="4" fontId="19" fillId="0" borderId="48" xfId="0" applyNumberFormat="1" applyFont="1" applyFill="1" applyBorder="1"/>
    <xf numFmtId="4" fontId="0" fillId="0" borderId="37" xfId="0" applyNumberFormat="1" applyBorder="1"/>
    <xf numFmtId="4" fontId="0" fillId="0" borderId="39" xfId="0" applyNumberFormat="1" applyBorder="1"/>
    <xf numFmtId="4" fontId="0" fillId="0" borderId="36" xfId="0" applyNumberFormat="1" applyBorder="1"/>
    <xf numFmtId="164" fontId="11" fillId="0" borderId="17" xfId="0" applyNumberFormat="1" applyFont="1" applyBorder="1"/>
    <xf numFmtId="4" fontId="0" fillId="0" borderId="36" xfId="0" applyNumberFormat="1" applyFont="1" applyBorder="1"/>
    <xf numFmtId="4" fontId="1" fillId="0" borderId="76" xfId="0" applyNumberFormat="1" applyFont="1" applyBorder="1"/>
    <xf numFmtId="4" fontId="0" fillId="0" borderId="85" xfId="0" applyNumberFormat="1" applyBorder="1"/>
    <xf numFmtId="4" fontId="0" fillId="0" borderId="61" xfId="0" applyNumberFormat="1" applyFont="1" applyFill="1" applyBorder="1"/>
    <xf numFmtId="4" fontId="1" fillId="0" borderId="39" xfId="0" applyNumberFormat="1" applyFont="1" applyBorder="1"/>
    <xf numFmtId="4" fontId="0" fillId="0" borderId="37" xfId="0" applyNumberFormat="1" applyFont="1" applyBorder="1"/>
    <xf numFmtId="0" fontId="0" fillId="0" borderId="86" xfId="0" applyFont="1" applyBorder="1"/>
    <xf numFmtId="0" fontId="0" fillId="0" borderId="84" xfId="0" applyFont="1" applyBorder="1"/>
    <xf numFmtId="4" fontId="0" fillId="0" borderId="87" xfId="0" applyNumberFormat="1" applyFont="1" applyFill="1" applyBorder="1"/>
    <xf numFmtId="4" fontId="0" fillId="0" borderId="37" xfId="0" applyNumberFormat="1" applyFont="1" applyFill="1" applyBorder="1"/>
    <xf numFmtId="4" fontId="1" fillId="0" borderId="36" xfId="0" applyNumberFormat="1" applyFont="1" applyBorder="1"/>
    <xf numFmtId="4" fontId="1" fillId="0" borderId="37" xfId="0" applyNumberFormat="1" applyFont="1" applyBorder="1"/>
    <xf numFmtId="49" fontId="3" fillId="0" borderId="88" xfId="0" applyNumberFormat="1" applyFont="1" applyBorder="1" applyAlignment="1">
      <alignment horizontal="right"/>
    </xf>
    <xf numFmtId="0" fontId="3" fillId="0" borderId="66" xfId="0" applyFont="1" applyBorder="1"/>
    <xf numFmtId="4" fontId="19" fillId="0" borderId="66" xfId="0" applyNumberFormat="1" applyFont="1" applyBorder="1" applyAlignment="1">
      <alignment horizontal="center"/>
    </xf>
    <xf numFmtId="4" fontId="19" fillId="0" borderId="68" xfId="0" applyNumberFormat="1" applyFont="1" applyBorder="1" applyAlignment="1">
      <alignment horizontal="center"/>
    </xf>
    <xf numFmtId="4" fontId="3" fillId="0" borderId="67" xfId="0" applyNumberFormat="1" applyFont="1" applyBorder="1" applyAlignment="1">
      <alignment horizontal="center"/>
    </xf>
    <xf numFmtId="4" fontId="0" fillId="0" borderId="49" xfId="0" applyNumberFormat="1" applyBorder="1"/>
    <xf numFmtId="164" fontId="11" fillId="0" borderId="6" xfId="0" applyNumberFormat="1" applyFont="1" applyBorder="1"/>
    <xf numFmtId="4" fontId="3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164" fontId="11" fillId="0" borderId="6" xfId="0" applyNumberFormat="1" applyFont="1" applyFill="1" applyBorder="1"/>
    <xf numFmtId="4" fontId="11" fillId="0" borderId="6" xfId="0" applyNumberFormat="1" applyFont="1" applyBorder="1"/>
    <xf numFmtId="4" fontId="19" fillId="0" borderId="6" xfId="0" applyNumberFormat="1" applyFont="1" applyFill="1" applyBorder="1"/>
    <xf numFmtId="164" fontId="11" fillId="0" borderId="8" xfId="0" applyNumberFormat="1" applyFont="1" applyBorder="1"/>
    <xf numFmtId="4" fontId="19" fillId="0" borderId="8" xfId="0" applyNumberFormat="1" applyFont="1" applyBorder="1"/>
    <xf numFmtId="4" fontId="3" fillId="0" borderId="36" xfId="0" applyNumberFormat="1" applyFont="1" applyBorder="1"/>
    <xf numFmtId="4" fontId="11" fillId="0" borderId="11" xfId="0" applyNumberFormat="1" applyFont="1" applyBorder="1"/>
    <xf numFmtId="4" fontId="0" fillId="0" borderId="11" xfId="0" applyNumberFormat="1" applyBorder="1" applyAlignment="1">
      <alignment horizontal="right"/>
    </xf>
    <xf numFmtId="4" fontId="19" fillId="0" borderId="37" xfId="0" applyNumberFormat="1" applyFont="1" applyBorder="1"/>
    <xf numFmtId="0" fontId="2" fillId="0" borderId="11" xfId="0" applyFont="1" applyBorder="1"/>
    <xf numFmtId="164" fontId="11" fillId="0" borderId="11" xfId="0" applyNumberFormat="1" applyFont="1" applyFill="1" applyBorder="1"/>
    <xf numFmtId="4" fontId="3" fillId="0" borderId="11" xfId="0" applyNumberFormat="1" applyFont="1" applyBorder="1"/>
    <xf numFmtId="4" fontId="19" fillId="0" borderId="11" xfId="0" applyNumberFormat="1" applyFont="1" applyBorder="1"/>
    <xf numFmtId="0" fontId="2" fillId="0" borderId="8" xfId="0" applyFont="1" applyBorder="1"/>
    <xf numFmtId="164" fontId="11" fillId="0" borderId="8" xfId="0" applyNumberFormat="1" applyFont="1" applyFill="1" applyBorder="1"/>
    <xf numFmtId="4" fontId="1" fillId="0" borderId="8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8" xfId="0" applyFont="1" applyBorder="1"/>
    <xf numFmtId="0" fontId="0" fillId="0" borderId="6" xfId="0" applyFont="1" applyBorder="1" applyAlignment="1">
      <alignment horizontal="right"/>
    </xf>
    <xf numFmtId="164" fontId="1" fillId="0" borderId="75" xfId="0" applyNumberFormat="1" applyFont="1" applyBorder="1"/>
    <xf numFmtId="4" fontId="1" fillId="0" borderId="15" xfId="0" applyNumberFormat="1" applyFont="1" applyBorder="1"/>
    <xf numFmtId="4" fontId="1" fillId="0" borderId="85" xfId="0" applyNumberFormat="1" applyFont="1" applyBorder="1"/>
    <xf numFmtId="4" fontId="0" fillId="0" borderId="37" xfId="0" applyNumberFormat="1" applyFill="1" applyBorder="1"/>
    <xf numFmtId="164" fontId="0" fillId="0" borderId="49" xfId="0" applyNumberFormat="1" applyFont="1" applyFill="1" applyBorder="1"/>
    <xf numFmtId="164" fontId="0" fillId="0" borderId="61" xfId="0" applyNumberFormat="1" applyFont="1" applyFill="1" applyBorder="1"/>
    <xf numFmtId="4" fontId="0" fillId="2" borderId="36" xfId="0" applyNumberFormat="1" applyFill="1" applyBorder="1"/>
    <xf numFmtId="164" fontId="1" fillId="0" borderId="38" xfId="0" applyNumberFormat="1" applyFont="1" applyFill="1" applyBorder="1"/>
    <xf numFmtId="164" fontId="1" fillId="0" borderId="52" xfId="0" applyNumberFormat="1" applyFont="1" applyFill="1" applyBorder="1"/>
    <xf numFmtId="0" fontId="1" fillId="0" borderId="21" xfId="0" applyFont="1" applyFill="1" applyBorder="1"/>
    <xf numFmtId="4" fontId="0" fillId="0" borderId="87" xfId="0" applyNumberFormat="1" applyFill="1" applyBorder="1"/>
    <xf numFmtId="0" fontId="1" fillId="0" borderId="88" xfId="0" applyFont="1" applyFill="1" applyBorder="1"/>
    <xf numFmtId="0" fontId="1" fillId="0" borderId="60" xfId="0" applyFont="1" applyFill="1" applyBorder="1"/>
    <xf numFmtId="0" fontId="1" fillId="0" borderId="60" xfId="0" applyFont="1" applyBorder="1"/>
    <xf numFmtId="164" fontId="1" fillId="0" borderId="89" xfId="0" applyNumberFormat="1" applyFont="1" applyFill="1" applyBorder="1"/>
    <xf numFmtId="164" fontId="1" fillId="0" borderId="60" xfId="0" applyNumberFormat="1" applyFont="1" applyFill="1" applyBorder="1"/>
    <xf numFmtId="4" fontId="1" fillId="0" borderId="68" xfId="0" applyNumberFormat="1" applyFont="1" applyBorder="1" applyAlignment="1">
      <alignment horizontal="right"/>
    </xf>
    <xf numFmtId="4" fontId="0" fillId="0" borderId="66" xfId="0" applyNumberFormat="1" applyBorder="1"/>
    <xf numFmtId="4" fontId="0" fillId="0" borderId="68" xfId="0" applyNumberFormat="1" applyBorder="1"/>
    <xf numFmtId="4" fontId="1" fillId="0" borderId="68" xfId="0" applyNumberFormat="1" applyFont="1" applyBorder="1"/>
    <xf numFmtId="4" fontId="1" fillId="0" borderId="66" xfId="0" applyNumberFormat="1" applyFont="1" applyBorder="1"/>
    <xf numFmtId="4" fontId="1" fillId="0" borderId="67" xfId="0" applyNumberFormat="1" applyFont="1" applyBorder="1"/>
    <xf numFmtId="0" fontId="1" fillId="0" borderId="7" xfId="0" applyFont="1" applyFill="1" applyBorder="1"/>
    <xf numFmtId="164" fontId="1" fillId="0" borderId="8" xfId="0" applyNumberFormat="1" applyFont="1" applyFill="1" applyBorder="1"/>
    <xf numFmtId="4" fontId="3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5"/>
  <sheetViews>
    <sheetView tabSelected="1" topLeftCell="A169" zoomScaleNormal="100" workbookViewId="0">
      <selection activeCell="U12" sqref="U12"/>
    </sheetView>
  </sheetViews>
  <sheetFormatPr defaultRowHeight="12.75"/>
  <cols>
    <col min="1" max="1" width="8.42578125" customWidth="1"/>
    <col min="2" max="2" width="8.28515625" customWidth="1"/>
    <col min="3" max="3" width="36.140625" customWidth="1"/>
    <col min="4" max="4" width="15.42578125" style="1" hidden="1" customWidth="1"/>
    <col min="5" max="5" width="17.140625" hidden="1" customWidth="1"/>
    <col min="6" max="6" width="15.42578125" style="1" hidden="1" customWidth="1"/>
    <col min="7" max="7" width="13" hidden="1" customWidth="1"/>
    <col min="8" max="8" width="12.140625" style="22" hidden="1" customWidth="1"/>
    <col min="9" max="9" width="12" style="22" hidden="1" customWidth="1"/>
    <col min="10" max="10" width="12.85546875" hidden="1" customWidth="1"/>
    <col min="11" max="11" width="13" hidden="1" customWidth="1"/>
    <col min="12" max="12" width="12.85546875" style="22" hidden="1" customWidth="1"/>
    <col min="13" max="13" width="15.7109375" style="22" hidden="1" customWidth="1"/>
    <col min="14" max="14" width="20.28515625" style="22" hidden="1" customWidth="1"/>
    <col min="15" max="15" width="17.85546875" hidden="1" customWidth="1"/>
    <col min="16" max="16" width="12" style="22" hidden="1" customWidth="1"/>
    <col min="17" max="17" width="16.5703125" style="22" customWidth="1"/>
    <col min="18" max="18" width="20.42578125" style="22" customWidth="1"/>
    <col min="19" max="19" width="21.42578125" style="22" customWidth="1"/>
    <col min="20" max="20" width="20.28515625" style="22" customWidth="1"/>
    <col min="21" max="21" width="18.5703125" customWidth="1"/>
  </cols>
  <sheetData>
    <row r="1" spans="1:21" s="3" customFormat="1" ht="18.75">
      <c r="A1" s="5"/>
      <c r="B1" s="25" t="s">
        <v>196</v>
      </c>
      <c r="C1" s="6"/>
      <c r="D1" s="7"/>
      <c r="E1" s="6"/>
      <c r="F1" s="7"/>
      <c r="H1" s="192"/>
      <c r="I1" s="192"/>
      <c r="L1" s="192"/>
      <c r="M1" s="192"/>
      <c r="N1" s="192"/>
      <c r="P1" s="192"/>
      <c r="Q1" s="192"/>
      <c r="R1" s="192"/>
      <c r="S1" s="192"/>
      <c r="T1" s="192"/>
    </row>
    <row r="2" spans="1:21" s="3" customFormat="1" ht="13.5" thickBot="1">
      <c r="A2" s="8" t="s">
        <v>192</v>
      </c>
      <c r="B2" s="9"/>
      <c r="C2" s="9"/>
      <c r="D2" s="10"/>
      <c r="E2" s="9"/>
      <c r="F2" s="10"/>
      <c r="H2" s="192"/>
      <c r="I2" s="192"/>
      <c r="L2" s="192" t="s">
        <v>185</v>
      </c>
      <c r="M2" s="192"/>
      <c r="N2" s="192"/>
      <c r="P2" s="192"/>
      <c r="Q2" s="192"/>
      <c r="R2" s="192"/>
      <c r="S2" s="192"/>
      <c r="T2" s="192"/>
    </row>
    <row r="3" spans="1:21" s="3" customFormat="1" ht="13.5" thickBot="1">
      <c r="A3" s="234" t="s">
        <v>0</v>
      </c>
      <c r="B3" s="148"/>
      <c r="C3" s="148"/>
      <c r="D3" s="235" t="s">
        <v>1</v>
      </c>
      <c r="E3" s="149" t="s">
        <v>2</v>
      </c>
      <c r="F3" s="236" t="s">
        <v>141</v>
      </c>
      <c r="G3" s="237">
        <v>2021</v>
      </c>
      <c r="H3" s="238" t="s">
        <v>149</v>
      </c>
      <c r="I3" s="239" t="s">
        <v>153</v>
      </c>
      <c r="J3" s="237">
        <v>2021</v>
      </c>
      <c r="K3" s="253" t="s">
        <v>178</v>
      </c>
      <c r="L3" s="339" t="s">
        <v>188</v>
      </c>
      <c r="M3" s="238" t="s">
        <v>149</v>
      </c>
      <c r="N3" s="238" t="s">
        <v>153</v>
      </c>
      <c r="O3" s="340"/>
      <c r="P3" s="341" t="s">
        <v>186</v>
      </c>
      <c r="Q3" s="342" t="s">
        <v>197</v>
      </c>
      <c r="R3" s="341" t="s">
        <v>205</v>
      </c>
      <c r="S3" s="343" t="s">
        <v>204</v>
      </c>
      <c r="T3" s="391" t="s">
        <v>217</v>
      </c>
    </row>
    <row r="4" spans="1:21" s="3" customFormat="1">
      <c r="A4" s="30" t="s">
        <v>177</v>
      </c>
      <c r="B4" s="58" t="s">
        <v>176</v>
      </c>
      <c r="C4" s="58" t="s">
        <v>4</v>
      </c>
      <c r="D4" s="351"/>
      <c r="E4" s="58"/>
      <c r="F4" s="351"/>
      <c r="G4" s="267"/>
      <c r="H4" s="219"/>
      <c r="I4" s="219"/>
      <c r="J4" s="267"/>
      <c r="K4" s="267"/>
      <c r="L4" s="219"/>
      <c r="M4" s="219"/>
      <c r="N4" s="219"/>
      <c r="O4" s="267"/>
      <c r="P4" s="352"/>
      <c r="Q4" s="352"/>
      <c r="R4" s="352"/>
      <c r="S4" s="353"/>
      <c r="T4" s="192"/>
    </row>
    <row r="5" spans="1:21" s="3" customFormat="1" ht="15.75">
      <c r="A5" s="33"/>
      <c r="B5" s="27">
        <v>1111</v>
      </c>
      <c r="C5" s="364" t="s">
        <v>5</v>
      </c>
      <c r="D5" s="345">
        <v>2700000</v>
      </c>
      <c r="E5" s="28"/>
      <c r="F5" s="345">
        <v>3000000</v>
      </c>
      <c r="G5" s="346">
        <v>3000000</v>
      </c>
      <c r="H5" s="193"/>
      <c r="I5" s="193"/>
      <c r="J5" s="193">
        <f t="shared" ref="J5:J19" si="0">SUM(G5:I5)</f>
        <v>3000000</v>
      </c>
      <c r="K5" s="193">
        <v>3000000</v>
      </c>
      <c r="L5" s="193">
        <v>3000000</v>
      </c>
      <c r="M5" s="193"/>
      <c r="N5" s="193"/>
      <c r="O5" s="193">
        <f t="shared" ref="O5:O10" si="1">SUM(L5:N5)</f>
        <v>3000000</v>
      </c>
      <c r="P5" s="264">
        <v>1957704</v>
      </c>
      <c r="Q5" s="264">
        <v>3000000</v>
      </c>
      <c r="R5" s="264">
        <v>3400000</v>
      </c>
      <c r="S5" s="356">
        <v>3500000</v>
      </c>
      <c r="T5" s="192"/>
    </row>
    <row r="6" spans="1:21" s="3" customFormat="1" ht="15.75">
      <c r="A6" s="33"/>
      <c r="B6" s="27">
        <v>1112</v>
      </c>
      <c r="C6" s="364" t="s">
        <v>6</v>
      </c>
      <c r="D6" s="345">
        <v>70000</v>
      </c>
      <c r="E6" s="28"/>
      <c r="F6" s="345">
        <v>70000</v>
      </c>
      <c r="G6" s="346">
        <v>70000</v>
      </c>
      <c r="H6" s="193"/>
      <c r="I6" s="193"/>
      <c r="J6" s="193">
        <f t="shared" si="0"/>
        <v>70000</v>
      </c>
      <c r="K6" s="193">
        <v>70000</v>
      </c>
      <c r="L6" s="193">
        <v>60000</v>
      </c>
      <c r="M6" s="193">
        <v>100000</v>
      </c>
      <c r="N6" s="193"/>
      <c r="O6" s="193">
        <f t="shared" si="1"/>
        <v>160000</v>
      </c>
      <c r="P6" s="264">
        <v>147502</v>
      </c>
      <c r="Q6" s="264">
        <v>170000</v>
      </c>
      <c r="R6" s="264">
        <v>240000</v>
      </c>
      <c r="S6" s="356">
        <v>250000</v>
      </c>
      <c r="T6" s="192"/>
    </row>
    <row r="7" spans="1:21" s="3" customFormat="1" ht="15.75">
      <c r="A7" s="33"/>
      <c r="B7" s="27">
        <v>1113</v>
      </c>
      <c r="C7" s="364" t="s">
        <v>7</v>
      </c>
      <c r="D7" s="345">
        <v>260000</v>
      </c>
      <c r="E7" s="28"/>
      <c r="F7" s="345">
        <v>280000</v>
      </c>
      <c r="G7" s="346">
        <v>300000</v>
      </c>
      <c r="H7" s="193"/>
      <c r="I7" s="193"/>
      <c r="J7" s="193">
        <f t="shared" si="0"/>
        <v>300000</v>
      </c>
      <c r="K7" s="193">
        <v>300000</v>
      </c>
      <c r="L7" s="193">
        <v>300000</v>
      </c>
      <c r="M7" s="193"/>
      <c r="N7" s="193">
        <v>150000</v>
      </c>
      <c r="O7" s="193">
        <f t="shared" si="1"/>
        <v>450000</v>
      </c>
      <c r="P7" s="264">
        <v>396765</v>
      </c>
      <c r="Q7" s="264">
        <v>460000</v>
      </c>
      <c r="R7" s="264">
        <v>870000</v>
      </c>
      <c r="S7" s="356">
        <v>880000</v>
      </c>
      <c r="T7" s="192"/>
    </row>
    <row r="8" spans="1:21" s="3" customFormat="1" ht="15.75">
      <c r="A8" s="33"/>
      <c r="B8" s="27">
        <v>1121</v>
      </c>
      <c r="C8" s="364" t="s">
        <v>8</v>
      </c>
      <c r="D8" s="345">
        <v>2350000</v>
      </c>
      <c r="E8" s="28"/>
      <c r="F8" s="345">
        <v>2600000</v>
      </c>
      <c r="G8" s="346">
        <v>2600000</v>
      </c>
      <c r="H8" s="193"/>
      <c r="I8" s="193"/>
      <c r="J8" s="193">
        <f t="shared" si="0"/>
        <v>2600000</v>
      </c>
      <c r="K8" s="193">
        <v>2600000</v>
      </c>
      <c r="L8" s="193">
        <v>2800000</v>
      </c>
      <c r="M8" s="193"/>
      <c r="N8" s="193">
        <v>350000</v>
      </c>
      <c r="O8" s="193">
        <f t="shared" si="1"/>
        <v>3150000</v>
      </c>
      <c r="P8" s="264">
        <v>3034691</v>
      </c>
      <c r="Q8" s="264">
        <v>3150000</v>
      </c>
      <c r="R8" s="264">
        <v>6500000</v>
      </c>
      <c r="S8" s="356">
        <v>6700000</v>
      </c>
      <c r="T8" s="192"/>
      <c r="U8" s="192"/>
    </row>
    <row r="9" spans="1:21" s="3" customFormat="1" ht="15.75">
      <c r="A9" s="33"/>
      <c r="B9" s="27">
        <v>1122</v>
      </c>
      <c r="C9" s="364" t="s">
        <v>180</v>
      </c>
      <c r="D9" s="345"/>
      <c r="E9" s="28"/>
      <c r="F9" s="345"/>
      <c r="G9" s="346"/>
      <c r="H9" s="193"/>
      <c r="I9" s="193"/>
      <c r="J9" s="193"/>
      <c r="K9" s="193"/>
      <c r="L9" s="193"/>
      <c r="M9" s="193">
        <v>122550</v>
      </c>
      <c r="N9" s="193"/>
      <c r="O9" s="193">
        <f t="shared" si="1"/>
        <v>122550</v>
      </c>
      <c r="P9" s="264">
        <v>122550</v>
      </c>
      <c r="Q9" s="264">
        <v>200000</v>
      </c>
      <c r="R9" s="264">
        <v>52000</v>
      </c>
      <c r="S9" s="356">
        <v>100000</v>
      </c>
      <c r="T9" s="192"/>
    </row>
    <row r="10" spans="1:21" s="3" customFormat="1" ht="15.75">
      <c r="A10" s="33"/>
      <c r="B10" s="27">
        <v>1211</v>
      </c>
      <c r="C10" s="364" t="s">
        <v>9</v>
      </c>
      <c r="D10" s="345">
        <v>5500000</v>
      </c>
      <c r="E10" s="28"/>
      <c r="F10" s="345">
        <v>5700000</v>
      </c>
      <c r="G10" s="346">
        <v>6000000</v>
      </c>
      <c r="H10" s="193"/>
      <c r="I10" s="193"/>
      <c r="J10" s="193">
        <f t="shared" si="0"/>
        <v>6000000</v>
      </c>
      <c r="K10" s="193">
        <v>6000000</v>
      </c>
      <c r="L10" s="193">
        <v>6200000</v>
      </c>
      <c r="M10" s="193"/>
      <c r="N10" s="193">
        <v>1500000</v>
      </c>
      <c r="O10" s="193">
        <f t="shared" si="1"/>
        <v>7700000</v>
      </c>
      <c r="P10" s="264">
        <v>7118816</v>
      </c>
      <c r="Q10" s="264">
        <v>7900000</v>
      </c>
      <c r="R10" s="264">
        <v>10500000</v>
      </c>
      <c r="S10" s="356">
        <v>10900000</v>
      </c>
      <c r="T10" s="192"/>
    </row>
    <row r="11" spans="1:21" s="3" customFormat="1" ht="15.75">
      <c r="A11" s="33"/>
      <c r="B11" s="27">
        <v>1334</v>
      </c>
      <c r="C11" s="364" t="s">
        <v>10</v>
      </c>
      <c r="D11" s="345">
        <v>1000</v>
      </c>
      <c r="E11" s="28"/>
      <c r="F11" s="345">
        <v>4000</v>
      </c>
      <c r="G11" s="346">
        <v>4000</v>
      </c>
      <c r="H11" s="193"/>
      <c r="I11" s="193"/>
      <c r="J11" s="193">
        <f t="shared" si="0"/>
        <v>4000</v>
      </c>
      <c r="K11" s="193">
        <v>4000</v>
      </c>
      <c r="L11" s="193"/>
      <c r="M11" s="193"/>
      <c r="N11" s="193"/>
      <c r="O11" s="259"/>
      <c r="P11" s="264"/>
      <c r="Q11" s="264"/>
      <c r="R11" s="264">
        <v>32000</v>
      </c>
      <c r="S11" s="356">
        <v>35000</v>
      </c>
      <c r="T11" s="192"/>
    </row>
    <row r="12" spans="1:21" s="3" customFormat="1" ht="15.75">
      <c r="A12" s="33"/>
      <c r="B12" s="27">
        <v>1341</v>
      </c>
      <c r="C12" s="364" t="s">
        <v>11</v>
      </c>
      <c r="D12" s="345">
        <v>32000</v>
      </c>
      <c r="E12" s="28"/>
      <c r="F12" s="345">
        <v>34000</v>
      </c>
      <c r="G12" s="346">
        <v>37000</v>
      </c>
      <c r="H12" s="193"/>
      <c r="I12" s="193"/>
      <c r="J12" s="193">
        <f t="shared" si="0"/>
        <v>37000</v>
      </c>
      <c r="K12" s="193">
        <v>37000</v>
      </c>
      <c r="L12" s="193">
        <v>35000</v>
      </c>
      <c r="M12" s="193"/>
      <c r="N12" s="193"/>
      <c r="O12" s="193">
        <f>SUM(L12:N12)</f>
        <v>35000</v>
      </c>
      <c r="P12" s="264">
        <v>31330</v>
      </c>
      <c r="Q12" s="264">
        <v>35000</v>
      </c>
      <c r="R12" s="264">
        <v>35000</v>
      </c>
      <c r="S12" s="356">
        <v>35000</v>
      </c>
      <c r="T12" s="192"/>
    </row>
    <row r="13" spans="1:21" s="3" customFormat="1" ht="15.75">
      <c r="A13" s="33"/>
      <c r="B13" s="27">
        <v>1342</v>
      </c>
      <c r="C13" s="364" t="s">
        <v>206</v>
      </c>
      <c r="D13" s="345">
        <v>1500</v>
      </c>
      <c r="E13" s="28"/>
      <c r="F13" s="345">
        <v>2500</v>
      </c>
      <c r="G13" s="346">
        <v>2500</v>
      </c>
      <c r="H13" s="193">
        <v>500</v>
      </c>
      <c r="I13" s="193"/>
      <c r="J13" s="193">
        <f t="shared" si="0"/>
        <v>3000</v>
      </c>
      <c r="K13" s="193">
        <v>3000</v>
      </c>
      <c r="L13" s="193">
        <v>3000</v>
      </c>
      <c r="M13" s="193"/>
      <c r="N13" s="193">
        <v>1000</v>
      </c>
      <c r="O13" s="193">
        <f>SUM(L13:N13)</f>
        <v>4000</v>
      </c>
      <c r="P13" s="264">
        <v>3210</v>
      </c>
      <c r="Q13" s="264">
        <v>5000</v>
      </c>
      <c r="R13" s="264">
        <v>14000</v>
      </c>
      <c r="S13" s="356">
        <v>14000</v>
      </c>
      <c r="T13" s="192"/>
    </row>
    <row r="14" spans="1:21" s="3" customFormat="1" ht="15.75">
      <c r="A14" s="33"/>
      <c r="B14" s="27">
        <v>1343</v>
      </c>
      <c r="C14" s="364" t="s">
        <v>207</v>
      </c>
      <c r="D14" s="345">
        <v>6000</v>
      </c>
      <c r="E14" s="28"/>
      <c r="F14" s="345">
        <v>6000</v>
      </c>
      <c r="G14" s="346">
        <v>6000</v>
      </c>
      <c r="H14" s="193"/>
      <c r="I14" s="193"/>
      <c r="J14" s="193">
        <f t="shared" si="0"/>
        <v>6000</v>
      </c>
      <c r="K14" s="193">
        <v>6000</v>
      </c>
      <c r="L14" s="193"/>
      <c r="M14" s="193"/>
      <c r="N14" s="193"/>
      <c r="O14" s="259"/>
      <c r="P14" s="264">
        <v>5100</v>
      </c>
      <c r="Q14" s="264">
        <v>4000</v>
      </c>
      <c r="R14" s="264">
        <v>14300</v>
      </c>
      <c r="S14" s="356">
        <v>14500</v>
      </c>
      <c r="T14" s="192"/>
    </row>
    <row r="15" spans="1:21" s="3" customFormat="1" ht="15.75">
      <c r="A15" s="33"/>
      <c r="B15" s="27">
        <v>1345</v>
      </c>
      <c r="C15" s="364" t="s">
        <v>181</v>
      </c>
      <c r="D15" s="345"/>
      <c r="E15" s="28"/>
      <c r="F15" s="345"/>
      <c r="G15" s="346"/>
      <c r="H15" s="193"/>
      <c r="I15" s="193"/>
      <c r="J15" s="193"/>
      <c r="K15" s="193"/>
      <c r="L15" s="193"/>
      <c r="M15" s="193"/>
      <c r="N15" s="193">
        <v>500000</v>
      </c>
      <c r="O15" s="193">
        <f t="shared" ref="O15:O22" si="2">SUM(L15:N15)</f>
        <v>500000</v>
      </c>
      <c r="P15" s="264">
        <v>278849</v>
      </c>
      <c r="Q15" s="264">
        <v>600000</v>
      </c>
      <c r="R15" s="264">
        <v>491000</v>
      </c>
      <c r="S15" s="356">
        <v>1000000</v>
      </c>
      <c r="T15" s="192"/>
    </row>
    <row r="16" spans="1:21" s="3" customFormat="1" ht="15.75">
      <c r="A16" s="33"/>
      <c r="B16" s="27">
        <v>1348</v>
      </c>
      <c r="C16" s="364" t="s">
        <v>12</v>
      </c>
      <c r="D16" s="345">
        <v>3000</v>
      </c>
      <c r="E16" s="28"/>
      <c r="F16" s="345">
        <v>3000</v>
      </c>
      <c r="G16" s="346">
        <v>3000</v>
      </c>
      <c r="H16" s="193"/>
      <c r="I16" s="193"/>
      <c r="J16" s="193">
        <f t="shared" si="0"/>
        <v>3000</v>
      </c>
      <c r="K16" s="193">
        <v>3000</v>
      </c>
      <c r="L16" s="193">
        <v>2000</v>
      </c>
      <c r="M16" s="193">
        <v>49000</v>
      </c>
      <c r="N16" s="193"/>
      <c r="O16" s="193">
        <f t="shared" si="2"/>
        <v>51000</v>
      </c>
      <c r="P16" s="264">
        <v>50500</v>
      </c>
      <c r="Q16" s="264">
        <v>2000</v>
      </c>
      <c r="R16" s="264">
        <v>65000</v>
      </c>
      <c r="S16" s="356">
        <v>50000</v>
      </c>
      <c r="T16" s="192"/>
    </row>
    <row r="17" spans="1:20" ht="15.75">
      <c r="A17" s="33"/>
      <c r="B17" s="27">
        <v>1361</v>
      </c>
      <c r="C17" s="364" t="s">
        <v>13</v>
      </c>
      <c r="D17" s="345">
        <v>40000</v>
      </c>
      <c r="E17" s="28"/>
      <c r="F17" s="345">
        <v>20000</v>
      </c>
      <c r="G17" s="347">
        <v>20000</v>
      </c>
      <c r="H17" s="194">
        <v>25000</v>
      </c>
      <c r="I17" s="194"/>
      <c r="J17" s="193">
        <f t="shared" si="0"/>
        <v>45000</v>
      </c>
      <c r="K17" s="193">
        <v>45000</v>
      </c>
      <c r="L17" s="194">
        <v>45000</v>
      </c>
      <c r="M17" s="194"/>
      <c r="N17" s="194"/>
      <c r="O17" s="194">
        <f t="shared" si="2"/>
        <v>45000</v>
      </c>
      <c r="P17" s="264">
        <v>41790</v>
      </c>
      <c r="Q17" s="196">
        <v>45000</v>
      </c>
      <c r="R17" s="196">
        <v>20000</v>
      </c>
      <c r="S17" s="332">
        <v>20000</v>
      </c>
    </row>
    <row r="18" spans="1:20" ht="15.75">
      <c r="A18" s="33"/>
      <c r="B18" s="27">
        <v>1381</v>
      </c>
      <c r="C18" s="364" t="s">
        <v>14</v>
      </c>
      <c r="D18" s="345">
        <v>61000</v>
      </c>
      <c r="E18" s="28"/>
      <c r="F18" s="345">
        <v>70000</v>
      </c>
      <c r="G18" s="347">
        <v>80000</v>
      </c>
      <c r="H18" s="194"/>
      <c r="I18" s="194"/>
      <c r="J18" s="193">
        <f t="shared" si="0"/>
        <v>80000</v>
      </c>
      <c r="K18" s="193">
        <v>80000</v>
      </c>
      <c r="L18" s="194">
        <v>80000</v>
      </c>
      <c r="M18" s="194"/>
      <c r="N18" s="194">
        <v>40000</v>
      </c>
      <c r="O18" s="194">
        <f t="shared" si="2"/>
        <v>120000</v>
      </c>
      <c r="P18" s="264">
        <v>116144</v>
      </c>
      <c r="Q18" s="196">
        <v>150000</v>
      </c>
      <c r="R18" s="196">
        <v>150000</v>
      </c>
      <c r="S18" s="332">
        <v>150000</v>
      </c>
    </row>
    <row r="19" spans="1:20" ht="15.75">
      <c r="A19" s="33"/>
      <c r="B19" s="27">
        <v>1511</v>
      </c>
      <c r="C19" s="364" t="s">
        <v>15</v>
      </c>
      <c r="D19" s="348">
        <v>770000</v>
      </c>
      <c r="E19" s="28"/>
      <c r="F19" s="348">
        <v>1100000</v>
      </c>
      <c r="G19" s="347">
        <v>1200000</v>
      </c>
      <c r="H19" s="194"/>
      <c r="I19" s="194"/>
      <c r="J19" s="193">
        <f t="shared" si="0"/>
        <v>1200000</v>
      </c>
      <c r="K19" s="193">
        <v>1200000</v>
      </c>
      <c r="L19" s="194">
        <v>1210000</v>
      </c>
      <c r="M19" s="194"/>
      <c r="N19" s="194"/>
      <c r="O19" s="194">
        <f t="shared" si="2"/>
        <v>1210000</v>
      </c>
      <c r="P19" s="264">
        <v>1115967</v>
      </c>
      <c r="Q19" s="196">
        <v>1210000</v>
      </c>
      <c r="R19" s="196">
        <v>1440000</v>
      </c>
      <c r="S19" s="332">
        <v>1450000</v>
      </c>
    </row>
    <row r="20" spans="1:20" ht="16.5" thickBot="1">
      <c r="A20" s="34"/>
      <c r="B20" s="35" t="s">
        <v>18</v>
      </c>
      <c r="C20" s="357" t="s">
        <v>216</v>
      </c>
      <c r="D20" s="358"/>
      <c r="E20" s="357"/>
      <c r="F20" s="358"/>
      <c r="G20" s="206"/>
      <c r="H20" s="203"/>
      <c r="I20" s="203"/>
      <c r="J20" s="359"/>
      <c r="K20" s="359"/>
      <c r="L20" s="203"/>
      <c r="M20" s="203"/>
      <c r="N20" s="203"/>
      <c r="O20" s="203"/>
      <c r="P20" s="360"/>
      <c r="Q20" s="205">
        <f>SUM(Q5:Q19)</f>
        <v>16931000</v>
      </c>
      <c r="R20" s="205">
        <f>SUM(R5:R19)</f>
        <v>23823300</v>
      </c>
      <c r="S20" s="331">
        <f>SUM(S5:S19)</f>
        <v>25098500</v>
      </c>
    </row>
    <row r="21" spans="1:20" ht="15.75">
      <c r="A21" s="30"/>
      <c r="B21" s="31">
        <v>4111</v>
      </c>
      <c r="C21" s="365" t="s">
        <v>150</v>
      </c>
      <c r="D21" s="362"/>
      <c r="E21" s="361"/>
      <c r="F21" s="362"/>
      <c r="G21" s="363"/>
      <c r="H21" s="204">
        <v>225345.3</v>
      </c>
      <c r="I21" s="204">
        <v>31000</v>
      </c>
      <c r="J21" s="219">
        <v>0</v>
      </c>
      <c r="K21" s="219">
        <v>256345.3</v>
      </c>
      <c r="L21" s="204"/>
      <c r="M21" s="204">
        <v>70000</v>
      </c>
      <c r="N21" s="204">
        <v>33000</v>
      </c>
      <c r="O21" s="204">
        <f t="shared" si="2"/>
        <v>103000</v>
      </c>
      <c r="P21" s="352">
        <v>102973</v>
      </c>
      <c r="Q21" s="202"/>
      <c r="R21" s="202"/>
      <c r="S21" s="325"/>
    </row>
    <row r="22" spans="1:20" s="12" customFormat="1">
      <c r="A22" s="32"/>
      <c r="B22" s="27">
        <v>4112</v>
      </c>
      <c r="C22" s="27" t="s">
        <v>168</v>
      </c>
      <c r="D22" s="345">
        <v>172600</v>
      </c>
      <c r="E22" s="26"/>
      <c r="F22" s="345">
        <v>195800</v>
      </c>
      <c r="G22" s="347">
        <v>213100</v>
      </c>
      <c r="H22" s="194">
        <v>20900</v>
      </c>
      <c r="I22" s="194"/>
      <c r="J22" s="193">
        <v>213100</v>
      </c>
      <c r="K22" s="193">
        <v>234000</v>
      </c>
      <c r="L22" s="194">
        <v>234000</v>
      </c>
      <c r="M22" s="194"/>
      <c r="N22" s="194"/>
      <c r="O22" s="194">
        <f t="shared" si="2"/>
        <v>234000</v>
      </c>
      <c r="P22" s="264">
        <v>182025</v>
      </c>
      <c r="Q22" s="196">
        <v>234000</v>
      </c>
      <c r="R22" s="196">
        <v>256200</v>
      </c>
      <c r="S22" s="323">
        <v>256200</v>
      </c>
      <c r="T22" s="316"/>
    </row>
    <row r="23" spans="1:20" s="12" customFormat="1">
      <c r="A23" s="32"/>
      <c r="B23" s="27">
        <v>4116</v>
      </c>
      <c r="C23" s="27" t="s">
        <v>195</v>
      </c>
      <c r="D23" s="345"/>
      <c r="E23" s="26"/>
      <c r="F23" s="345"/>
      <c r="G23" s="347"/>
      <c r="H23" s="195">
        <v>267495</v>
      </c>
      <c r="I23" s="194">
        <v>1006232.97</v>
      </c>
      <c r="J23" s="193">
        <v>0</v>
      </c>
      <c r="K23" s="193">
        <v>1273727.97</v>
      </c>
      <c r="L23" s="194"/>
      <c r="M23" s="194"/>
      <c r="N23" s="194"/>
      <c r="O23" s="130"/>
      <c r="P23" s="196"/>
      <c r="Q23" s="196">
        <v>1400000</v>
      </c>
      <c r="R23" s="196">
        <v>1816425</v>
      </c>
      <c r="S23" s="323"/>
      <c r="T23" s="316"/>
    </row>
    <row r="24" spans="1:20" s="12" customFormat="1">
      <c r="A24" s="32"/>
      <c r="B24" s="366">
        <v>4216</v>
      </c>
      <c r="C24" s="27" t="s">
        <v>16</v>
      </c>
      <c r="D24" s="349">
        <v>1300000</v>
      </c>
      <c r="E24" s="26"/>
      <c r="F24" s="349"/>
      <c r="G24" s="200"/>
      <c r="H24" s="194"/>
      <c r="I24" s="194"/>
      <c r="J24" s="130"/>
      <c r="K24" s="130"/>
      <c r="L24" s="194"/>
      <c r="M24" s="194"/>
      <c r="N24" s="194"/>
      <c r="O24" s="130"/>
      <c r="P24" s="196"/>
      <c r="Q24" s="196"/>
      <c r="R24" s="196"/>
      <c r="S24" s="323"/>
      <c r="T24" s="316"/>
    </row>
    <row r="25" spans="1:20" s="12" customFormat="1">
      <c r="A25" s="32"/>
      <c r="B25" s="366">
        <v>4122</v>
      </c>
      <c r="C25" s="27" t="s">
        <v>187</v>
      </c>
      <c r="D25" s="349"/>
      <c r="E25" s="26"/>
      <c r="F25" s="349"/>
      <c r="G25" s="200"/>
      <c r="H25" s="194"/>
      <c r="I25" s="194"/>
      <c r="J25" s="130"/>
      <c r="K25" s="130"/>
      <c r="L25" s="194"/>
      <c r="M25" s="194"/>
      <c r="N25" s="194"/>
      <c r="O25" s="130"/>
      <c r="P25" s="350">
        <v>3444</v>
      </c>
      <c r="Q25" s="196"/>
      <c r="R25" s="196"/>
      <c r="S25" s="323"/>
      <c r="T25" s="316"/>
    </row>
    <row r="26" spans="1:20" s="12" customFormat="1" ht="13.5" thickBot="1">
      <c r="A26" s="34"/>
      <c r="B26" s="147" t="s">
        <v>18</v>
      </c>
      <c r="C26" s="35" t="s">
        <v>215</v>
      </c>
      <c r="D26" s="354"/>
      <c r="E26" s="35"/>
      <c r="F26" s="354"/>
      <c r="G26" s="355"/>
      <c r="H26" s="203"/>
      <c r="I26" s="203"/>
      <c r="J26" s="268"/>
      <c r="K26" s="268"/>
      <c r="L26" s="203"/>
      <c r="M26" s="203"/>
      <c r="N26" s="203"/>
      <c r="O26" s="268"/>
      <c r="P26" s="269"/>
      <c r="Q26" s="205">
        <f>SUM(Q5:Q25)</f>
        <v>35496000</v>
      </c>
      <c r="R26" s="205">
        <f>SUM(R22:R25)</f>
        <v>2072625</v>
      </c>
      <c r="S26" s="331">
        <f>SUM(S22:S25)</f>
        <v>256200</v>
      </c>
      <c r="T26" s="316"/>
    </row>
    <row r="27" spans="1:20" s="12" customFormat="1">
      <c r="A27" s="97">
        <v>1036</v>
      </c>
      <c r="B27" s="98">
        <v>2111</v>
      </c>
      <c r="C27" s="98" t="s">
        <v>17</v>
      </c>
      <c r="D27" s="99">
        <v>20000</v>
      </c>
      <c r="E27" s="111"/>
      <c r="F27" s="141">
        <v>5000</v>
      </c>
      <c r="G27" s="189">
        <v>5000</v>
      </c>
      <c r="H27" s="265"/>
      <c r="I27" s="266"/>
      <c r="J27" s="321">
        <f>SUM(G27:I27)</f>
        <v>5000</v>
      </c>
      <c r="K27" s="321">
        <v>5000</v>
      </c>
      <c r="L27" s="266">
        <v>5000</v>
      </c>
      <c r="M27" s="265"/>
      <c r="N27" s="265">
        <v>5000</v>
      </c>
      <c r="O27" s="265">
        <f>SUM(L27:N27)</f>
        <v>10000</v>
      </c>
      <c r="P27" s="322">
        <v>8200</v>
      </c>
      <c r="Q27" s="232">
        <v>5000</v>
      </c>
      <c r="R27" s="233">
        <v>24000</v>
      </c>
      <c r="S27" s="344">
        <v>5000</v>
      </c>
      <c r="T27" s="316"/>
    </row>
    <row r="28" spans="1:20" s="12" customFormat="1" ht="13.5" thickBot="1">
      <c r="A28" s="34">
        <v>1036</v>
      </c>
      <c r="B28" s="35" t="s">
        <v>18</v>
      </c>
      <c r="C28" s="35"/>
      <c r="D28" s="77">
        <f>SUM(D27)</f>
        <v>20000</v>
      </c>
      <c r="E28" s="101"/>
      <c r="F28" s="125">
        <f>SUM(F27)</f>
        <v>5000</v>
      </c>
      <c r="G28" s="177">
        <f>SUM(G27)</f>
        <v>5000</v>
      </c>
      <c r="H28" s="203"/>
      <c r="I28" s="215"/>
      <c r="J28" s="218">
        <f>SUM(J27)</f>
        <v>5000</v>
      </c>
      <c r="K28" s="218"/>
      <c r="L28" s="218">
        <f>SUM(L27)</f>
        <v>5000</v>
      </c>
      <c r="M28" s="203"/>
      <c r="N28" s="203"/>
      <c r="O28" s="268"/>
      <c r="P28" s="270"/>
      <c r="Q28" s="313">
        <f>SUM(Q27)</f>
        <v>5000</v>
      </c>
      <c r="R28" s="205">
        <f>SUM(R27)</f>
        <v>24000</v>
      </c>
      <c r="S28" s="331">
        <f>SUM(S27)</f>
        <v>5000</v>
      </c>
      <c r="T28" s="316"/>
    </row>
    <row r="29" spans="1:20" s="19" customFormat="1" hidden="1">
      <c r="A29" s="97">
        <v>2212</v>
      </c>
      <c r="B29" s="98">
        <v>2321</v>
      </c>
      <c r="C29" s="12" t="s">
        <v>19</v>
      </c>
      <c r="D29" s="99">
        <v>50000</v>
      </c>
      <c r="E29" s="111"/>
      <c r="F29" s="141">
        <v>15000</v>
      </c>
      <c r="G29" s="231"/>
      <c r="H29" s="265"/>
      <c r="I29" s="232"/>
      <c r="J29" s="111"/>
      <c r="K29" s="111"/>
      <c r="L29" s="232"/>
      <c r="M29" s="233"/>
      <c r="N29" s="233"/>
      <c r="O29" s="98"/>
      <c r="P29" s="233"/>
      <c r="Q29" s="232"/>
      <c r="R29" s="233"/>
      <c r="S29" s="233"/>
      <c r="T29" s="317"/>
    </row>
    <row r="30" spans="1:20" s="12" customFormat="1" ht="13.5" hidden="1" thickBot="1">
      <c r="A30" s="47">
        <v>2212</v>
      </c>
      <c r="B30" s="48" t="s">
        <v>18</v>
      </c>
      <c r="C30" s="48" t="s">
        <v>20</v>
      </c>
      <c r="D30" s="165">
        <f>SUM(D29:D29)</f>
        <v>50000</v>
      </c>
      <c r="E30" s="166"/>
      <c r="F30" s="167">
        <f>SUM(F29:F29)</f>
        <v>15000</v>
      </c>
      <c r="G30" s="188"/>
      <c r="H30" s="198"/>
      <c r="I30" s="213"/>
      <c r="J30" s="230"/>
      <c r="K30" s="230"/>
      <c r="L30" s="213"/>
      <c r="M30" s="198"/>
      <c r="N30" s="198"/>
      <c r="O30" s="164"/>
      <c r="P30" s="271"/>
      <c r="Q30" s="314"/>
      <c r="R30" s="196"/>
      <c r="S30" s="194"/>
      <c r="T30" s="316"/>
    </row>
    <row r="31" spans="1:20" s="19" customFormat="1" hidden="1">
      <c r="A31" s="36">
        <v>2221</v>
      </c>
      <c r="B31" s="31">
        <v>2111</v>
      </c>
      <c r="C31" s="31" t="s">
        <v>21</v>
      </c>
      <c r="D31" s="117">
        <v>71910</v>
      </c>
      <c r="E31" s="31"/>
      <c r="F31" s="117">
        <v>71910</v>
      </c>
      <c r="G31" s="201">
        <v>71910</v>
      </c>
      <c r="H31" s="202"/>
      <c r="I31" s="202"/>
      <c r="J31" s="242">
        <f>SUM(G31:I31)</f>
        <v>71910</v>
      </c>
      <c r="K31" s="226">
        <v>71910</v>
      </c>
      <c r="L31" s="214">
        <v>71910</v>
      </c>
      <c r="M31" s="202"/>
      <c r="N31" s="202"/>
      <c r="O31" s="202">
        <f>SUM(L31:N31)</f>
        <v>71910</v>
      </c>
      <c r="P31" s="202">
        <v>52528</v>
      </c>
      <c r="Q31" s="214"/>
      <c r="R31" s="196"/>
      <c r="S31" s="196"/>
      <c r="T31" s="317"/>
    </row>
    <row r="32" spans="1:20" s="12" customFormat="1" ht="13.5" hidden="1" thickBot="1">
      <c r="A32" s="47">
        <v>2221</v>
      </c>
      <c r="B32" s="48" t="s">
        <v>18</v>
      </c>
      <c r="C32" s="48"/>
      <c r="D32" s="326">
        <f>SUM(D31)</f>
        <v>71910</v>
      </c>
      <c r="E32" s="48"/>
      <c r="F32" s="326">
        <f>SUM(F31)</f>
        <v>71910</v>
      </c>
      <c r="G32" s="281">
        <f>SUM(G31)</f>
        <v>71910</v>
      </c>
      <c r="H32" s="198"/>
      <c r="I32" s="198"/>
      <c r="J32" s="277">
        <f>SUM(J31)</f>
        <v>71910</v>
      </c>
      <c r="K32" s="278"/>
      <c r="L32" s="213">
        <f>SUM(L31)</f>
        <v>71910</v>
      </c>
      <c r="M32" s="198"/>
      <c r="N32" s="198"/>
      <c r="O32" s="164"/>
      <c r="P32" s="271"/>
      <c r="Q32" s="314"/>
      <c r="R32" s="271"/>
      <c r="S32" s="198"/>
      <c r="T32" s="316"/>
    </row>
    <row r="33" spans="1:20" s="18" customFormat="1">
      <c r="A33" s="36">
        <v>2321</v>
      </c>
      <c r="B33" s="31">
        <v>2132</v>
      </c>
      <c r="C33" s="31" t="s">
        <v>22</v>
      </c>
      <c r="D33" s="300">
        <v>50000</v>
      </c>
      <c r="E33" s="100"/>
      <c r="F33" s="301">
        <v>50000</v>
      </c>
      <c r="G33" s="179">
        <v>50000</v>
      </c>
      <c r="H33" s="202"/>
      <c r="I33" s="214"/>
      <c r="J33" s="226">
        <f>SUM(G33:I33)</f>
        <v>50000</v>
      </c>
      <c r="K33" s="226">
        <v>50000</v>
      </c>
      <c r="L33" s="214">
        <v>50000</v>
      </c>
      <c r="M33" s="202"/>
      <c r="N33" s="202"/>
      <c r="O33" s="202">
        <f>SUM(L33:N33)</f>
        <v>50000</v>
      </c>
      <c r="P33" s="202">
        <v>50000</v>
      </c>
      <c r="Q33" s="214">
        <v>50000</v>
      </c>
      <c r="R33" s="202">
        <v>50000</v>
      </c>
      <c r="S33" s="327">
        <v>50000</v>
      </c>
      <c r="T33" s="318"/>
    </row>
    <row r="34" spans="1:20" ht="13.5" thickBot="1">
      <c r="A34" s="34">
        <v>2321</v>
      </c>
      <c r="B34" s="35" t="s">
        <v>18</v>
      </c>
      <c r="C34" s="35" t="s">
        <v>23</v>
      </c>
      <c r="D34" s="77">
        <f>SUM(D33:D33)</f>
        <v>50000</v>
      </c>
      <c r="E34" s="101"/>
      <c r="F34" s="125">
        <f>SUM(F33:F33)</f>
        <v>50000</v>
      </c>
      <c r="G34" s="180">
        <f>SUM(G33)</f>
        <v>50000</v>
      </c>
      <c r="H34" s="203"/>
      <c r="I34" s="215"/>
      <c r="J34" s="218">
        <f>SUM(J33)</f>
        <v>50000</v>
      </c>
      <c r="K34" s="218"/>
      <c r="L34" s="218">
        <f>SUM(L33)</f>
        <v>50000</v>
      </c>
      <c r="M34" s="203"/>
      <c r="N34" s="203"/>
      <c r="O34" s="268"/>
      <c r="P34" s="270"/>
      <c r="Q34" s="218">
        <f>SUM(Q33)</f>
        <v>50000</v>
      </c>
      <c r="R34" s="205">
        <f>SUM(R33)</f>
        <v>50000</v>
      </c>
      <c r="S34" s="331">
        <f>SUM(S33)</f>
        <v>50000</v>
      </c>
    </row>
    <row r="35" spans="1:20" s="18" customFormat="1" hidden="1">
      <c r="A35" s="97">
        <v>3316</v>
      </c>
      <c r="B35" s="98">
        <v>2111</v>
      </c>
      <c r="C35" s="98" t="s">
        <v>24</v>
      </c>
      <c r="D35" s="99">
        <v>2000</v>
      </c>
      <c r="E35" s="111"/>
      <c r="F35" s="141">
        <v>2000</v>
      </c>
      <c r="G35" s="231">
        <v>0</v>
      </c>
      <c r="H35" s="233"/>
      <c r="I35" s="232"/>
      <c r="J35" s="111"/>
      <c r="K35" s="111"/>
      <c r="L35" s="232"/>
      <c r="M35" s="233"/>
      <c r="N35" s="233"/>
      <c r="O35" s="98"/>
      <c r="P35" s="233"/>
      <c r="Q35" s="232"/>
      <c r="R35" s="233"/>
      <c r="S35" s="233"/>
      <c r="T35" s="318"/>
    </row>
    <row r="36" spans="1:20" ht="13.5" hidden="1" thickBot="1">
      <c r="A36" s="47">
        <v>3316</v>
      </c>
      <c r="B36" s="48" t="s">
        <v>18</v>
      </c>
      <c r="C36" s="48"/>
      <c r="D36" s="165">
        <f>SUM(D35)</f>
        <v>2000</v>
      </c>
      <c r="E36" s="166"/>
      <c r="F36" s="167">
        <f>SUM(F35)</f>
        <v>2000</v>
      </c>
      <c r="G36" s="188">
        <f>SUM(G35)</f>
        <v>0</v>
      </c>
      <c r="H36" s="198"/>
      <c r="I36" s="213"/>
      <c r="J36" s="230"/>
      <c r="K36" s="230"/>
      <c r="L36" s="213"/>
      <c r="M36" s="198"/>
      <c r="N36" s="198"/>
      <c r="O36" s="164"/>
      <c r="P36" s="271"/>
      <c r="Q36" s="314"/>
      <c r="R36" s="271"/>
      <c r="S36" s="198"/>
    </row>
    <row r="37" spans="1:20" ht="13.5" thickBot="1">
      <c r="A37" s="302">
        <v>3113</v>
      </c>
      <c r="B37" s="303"/>
      <c r="C37" s="303" t="s">
        <v>194</v>
      </c>
      <c r="D37" s="304"/>
      <c r="E37" s="305"/>
      <c r="F37" s="304"/>
      <c r="G37" s="223"/>
      <c r="H37" s="224"/>
      <c r="I37" s="225"/>
      <c r="J37" s="306"/>
      <c r="K37" s="307"/>
      <c r="L37" s="308"/>
      <c r="M37" s="224"/>
      <c r="N37" s="224"/>
      <c r="O37" s="291"/>
      <c r="P37" s="309"/>
      <c r="Q37" s="261">
        <v>180000</v>
      </c>
      <c r="R37" s="328">
        <v>262700</v>
      </c>
      <c r="S37" s="329">
        <v>481000</v>
      </c>
    </row>
    <row r="38" spans="1:20" s="9" customFormat="1" ht="13.5" thickBot="1">
      <c r="A38" s="302">
        <v>3399</v>
      </c>
      <c r="B38" s="303">
        <v>2111</v>
      </c>
      <c r="C38" s="303" t="s">
        <v>208</v>
      </c>
      <c r="D38" s="367"/>
      <c r="E38" s="305"/>
      <c r="F38" s="367"/>
      <c r="G38" s="285"/>
      <c r="H38" s="328"/>
      <c r="I38" s="261"/>
      <c r="J38" s="305"/>
      <c r="K38" s="46"/>
      <c r="L38" s="368"/>
      <c r="M38" s="328"/>
      <c r="N38" s="328"/>
      <c r="O38" s="303"/>
      <c r="P38" s="328"/>
      <c r="Q38" s="261"/>
      <c r="R38" s="328">
        <v>70000</v>
      </c>
      <c r="S38" s="369">
        <v>70000</v>
      </c>
      <c r="T38" s="262"/>
    </row>
    <row r="39" spans="1:20" s="18" customFormat="1" ht="13.5" thickBot="1">
      <c r="A39" s="334">
        <v>3429</v>
      </c>
      <c r="B39" s="333">
        <v>2111</v>
      </c>
      <c r="C39" s="53" t="s">
        <v>209</v>
      </c>
      <c r="D39" s="117"/>
      <c r="E39" s="31"/>
      <c r="F39" s="117"/>
      <c r="G39" s="201"/>
      <c r="H39" s="202"/>
      <c r="I39" s="214">
        <v>1100</v>
      </c>
      <c r="J39" s="227">
        <f>SUM(G39:I39)</f>
        <v>1100</v>
      </c>
      <c r="K39" s="251">
        <v>1100</v>
      </c>
      <c r="L39" s="255">
        <v>5000</v>
      </c>
      <c r="M39" s="202"/>
      <c r="N39" s="202"/>
      <c r="O39" s="202">
        <f>SUM(L39:N39)</f>
        <v>5000</v>
      </c>
      <c r="P39" s="202"/>
      <c r="Q39" s="214"/>
      <c r="R39" s="202"/>
      <c r="S39" s="327"/>
      <c r="T39" s="318"/>
    </row>
    <row r="40" spans="1:20" s="9" customFormat="1" ht="13.5" thickBot="1">
      <c r="A40" s="54">
        <v>3429</v>
      </c>
      <c r="B40" s="35" t="s">
        <v>18</v>
      </c>
      <c r="C40" s="35" t="s">
        <v>154</v>
      </c>
      <c r="D40" s="221"/>
      <c r="E40" s="35"/>
      <c r="F40" s="221"/>
      <c r="G40" s="206"/>
      <c r="H40" s="205"/>
      <c r="I40" s="218"/>
      <c r="J40" s="218">
        <f>SUM(J39)</f>
        <v>1100</v>
      </c>
      <c r="K40" s="252"/>
      <c r="L40" s="256">
        <f>SUM(L39)</f>
        <v>5000</v>
      </c>
      <c r="M40" s="205"/>
      <c r="N40" s="205"/>
      <c r="O40" s="35"/>
      <c r="P40" s="270"/>
      <c r="Q40" s="313"/>
      <c r="R40" s="270"/>
      <c r="S40" s="331"/>
      <c r="T40" s="262"/>
    </row>
    <row r="41" spans="1:20" s="18" customFormat="1">
      <c r="A41" s="36">
        <v>3613</v>
      </c>
      <c r="B41" s="31">
        <v>2111</v>
      </c>
      <c r="C41" s="53" t="s">
        <v>210</v>
      </c>
      <c r="D41" s="74">
        <v>3000</v>
      </c>
      <c r="E41" s="100"/>
      <c r="F41" s="124">
        <v>3000</v>
      </c>
      <c r="G41" s="179"/>
      <c r="H41" s="202"/>
      <c r="I41" s="214"/>
      <c r="J41" s="100"/>
      <c r="K41" s="100"/>
      <c r="L41" s="257">
        <v>20000</v>
      </c>
      <c r="M41" s="204">
        <v>70000</v>
      </c>
      <c r="N41" s="202">
        <v>60000</v>
      </c>
      <c r="O41" s="202">
        <f>SUM(L41:N41)</f>
        <v>150000</v>
      </c>
      <c r="P41" s="272">
        <v>92812</v>
      </c>
      <c r="Q41" s="214">
        <f>6500*12</f>
        <v>78000</v>
      </c>
      <c r="R41" s="202">
        <v>85000</v>
      </c>
      <c r="S41" s="327">
        <v>100000</v>
      </c>
      <c r="T41" s="318"/>
    </row>
    <row r="42" spans="1:20" s="18" customFormat="1">
      <c r="A42" s="33">
        <v>3613</v>
      </c>
      <c r="B42" s="27">
        <v>2132</v>
      </c>
      <c r="C42" s="27" t="s">
        <v>25</v>
      </c>
      <c r="D42" s="79">
        <v>135000</v>
      </c>
      <c r="E42" s="103"/>
      <c r="F42" s="126">
        <v>50000</v>
      </c>
      <c r="G42" s="181"/>
      <c r="H42" s="196"/>
      <c r="I42" s="212"/>
      <c r="J42" s="103"/>
      <c r="K42" s="103"/>
      <c r="L42" s="258">
        <v>50000</v>
      </c>
      <c r="M42" s="194">
        <v>50000</v>
      </c>
      <c r="N42" s="196">
        <v>20000</v>
      </c>
      <c r="O42" s="196">
        <f>SUM(L42:N42)</f>
        <v>120000</v>
      </c>
      <c r="P42" s="263">
        <v>99567</v>
      </c>
      <c r="Q42" s="212">
        <v>120000</v>
      </c>
      <c r="R42" s="196">
        <v>300000</v>
      </c>
      <c r="S42" s="332">
        <v>300000</v>
      </c>
      <c r="T42" s="318"/>
    </row>
    <row r="43" spans="1:20" s="9" customFormat="1" ht="13.5" thickBot="1">
      <c r="A43" s="34">
        <v>3613</v>
      </c>
      <c r="B43" s="35" t="s">
        <v>18</v>
      </c>
      <c r="C43" s="35" t="s">
        <v>26</v>
      </c>
      <c r="D43" s="77">
        <f>SUM(D41:D42)</f>
        <v>138000</v>
      </c>
      <c r="E43" s="101"/>
      <c r="F43" s="125">
        <f>SUM(F41:F42)</f>
        <v>53000</v>
      </c>
      <c r="G43" s="180"/>
      <c r="H43" s="205"/>
      <c r="I43" s="218"/>
      <c r="J43" s="101"/>
      <c r="K43" s="101"/>
      <c r="L43" s="218">
        <f>SUM(L41:L42)</f>
        <v>70000</v>
      </c>
      <c r="M43" s="205"/>
      <c r="N43" s="205"/>
      <c r="O43" s="35"/>
      <c r="P43" s="270"/>
      <c r="Q43" s="218">
        <f>SUM(Q41:Q42)</f>
        <v>198000</v>
      </c>
      <c r="R43" s="205">
        <f>SUM(R41:R42)</f>
        <v>385000</v>
      </c>
      <c r="S43" s="331">
        <f>SUM(S41:S42)</f>
        <v>400000</v>
      </c>
      <c r="T43" s="262"/>
    </row>
    <row r="44" spans="1:20" s="18" customFormat="1">
      <c r="A44" s="36">
        <v>3639</v>
      </c>
      <c r="B44" s="31">
        <v>2119</v>
      </c>
      <c r="C44" s="31" t="s">
        <v>27</v>
      </c>
      <c r="D44" s="74">
        <v>5000</v>
      </c>
      <c r="E44" s="100"/>
      <c r="F44" s="124">
        <v>5000</v>
      </c>
      <c r="G44" s="179">
        <v>5000</v>
      </c>
      <c r="H44" s="202">
        <v>2000</v>
      </c>
      <c r="I44" s="214"/>
      <c r="J44" s="227">
        <v>5000</v>
      </c>
      <c r="K44" s="227">
        <v>7000</v>
      </c>
      <c r="L44" s="214">
        <v>5000</v>
      </c>
      <c r="M44" s="202"/>
      <c r="N44" s="202"/>
      <c r="O44" s="202">
        <f>SUM(L44:N44)</f>
        <v>5000</v>
      </c>
      <c r="P44" s="202">
        <v>500</v>
      </c>
      <c r="Q44" s="214">
        <v>5000</v>
      </c>
      <c r="R44" s="202">
        <v>2000</v>
      </c>
      <c r="S44" s="327">
        <v>5000</v>
      </c>
      <c r="T44" s="318"/>
    </row>
    <row r="45" spans="1:20" s="18" customFormat="1">
      <c r="A45" s="33">
        <v>3639</v>
      </c>
      <c r="B45" s="27">
        <v>2131</v>
      </c>
      <c r="C45" s="27" t="s">
        <v>28</v>
      </c>
      <c r="D45" s="75">
        <v>400</v>
      </c>
      <c r="E45" s="103"/>
      <c r="F45" s="127">
        <v>400</v>
      </c>
      <c r="G45" s="181">
        <v>400</v>
      </c>
      <c r="H45" s="196">
        <v>3000</v>
      </c>
      <c r="I45" s="212"/>
      <c r="J45" s="228">
        <v>400</v>
      </c>
      <c r="K45" s="228">
        <v>3400</v>
      </c>
      <c r="L45" s="212">
        <v>400</v>
      </c>
      <c r="M45" s="196"/>
      <c r="N45" s="196">
        <v>900</v>
      </c>
      <c r="O45" s="196">
        <f>SUM(L45:N45)</f>
        <v>1300</v>
      </c>
      <c r="P45" s="263">
        <v>1284</v>
      </c>
      <c r="Q45" s="212">
        <v>1300</v>
      </c>
      <c r="R45" s="196">
        <v>100</v>
      </c>
      <c r="S45" s="332">
        <v>100</v>
      </c>
      <c r="T45" s="318"/>
    </row>
    <row r="46" spans="1:20" s="297" customFormat="1">
      <c r="A46" s="157">
        <v>3639</v>
      </c>
      <c r="B46" s="29">
        <v>3111</v>
      </c>
      <c r="C46" s="29" t="s">
        <v>29</v>
      </c>
      <c r="D46" s="293">
        <v>12000</v>
      </c>
      <c r="E46" s="294"/>
      <c r="F46" s="139">
        <v>12000</v>
      </c>
      <c r="G46" s="295"/>
      <c r="H46" s="263">
        <v>31100</v>
      </c>
      <c r="I46" s="258"/>
      <c r="J46" s="296">
        <v>0</v>
      </c>
      <c r="K46" s="296">
        <v>31100</v>
      </c>
      <c r="L46" s="258"/>
      <c r="M46" s="195">
        <v>24000</v>
      </c>
      <c r="N46" s="263"/>
      <c r="O46" s="263">
        <f>SUM(L46:N46)</f>
        <v>24000</v>
      </c>
      <c r="P46" s="263">
        <v>22500</v>
      </c>
      <c r="Q46" s="258">
        <v>12000</v>
      </c>
      <c r="R46" s="263">
        <v>1016000</v>
      </c>
      <c r="S46" s="336">
        <v>10000</v>
      </c>
      <c r="T46" s="335">
        <v>23000000</v>
      </c>
    </row>
    <row r="47" spans="1:20" s="9" customFormat="1" ht="13.5" thickBot="1">
      <c r="A47" s="34">
        <v>3639</v>
      </c>
      <c r="B47" s="37" t="s">
        <v>18</v>
      </c>
      <c r="C47" s="35" t="s">
        <v>30</v>
      </c>
      <c r="D47" s="154">
        <f>SUM(D44:D46)</f>
        <v>17400</v>
      </c>
      <c r="E47" s="101"/>
      <c r="F47" s="155">
        <f>SUM(F44:F46)</f>
        <v>17400</v>
      </c>
      <c r="G47" s="180">
        <f>SUM(G44:G46)</f>
        <v>5400</v>
      </c>
      <c r="H47" s="205"/>
      <c r="I47" s="218"/>
      <c r="J47" s="218">
        <f>SUM(J44:J46)</f>
        <v>5400</v>
      </c>
      <c r="K47" s="218"/>
      <c r="L47" s="218">
        <f>SUM(L44:L46)</f>
        <v>5400</v>
      </c>
      <c r="M47" s="205"/>
      <c r="N47" s="205"/>
      <c r="O47" s="35"/>
      <c r="P47" s="270"/>
      <c r="Q47" s="218">
        <f>SUM(Q44:Q46)</f>
        <v>18300</v>
      </c>
      <c r="R47" s="205">
        <f>SUM(R44:R46)</f>
        <v>1018100</v>
      </c>
      <c r="S47" s="331">
        <f>SUM(S44:S46)</f>
        <v>15100</v>
      </c>
      <c r="T47" s="262"/>
    </row>
    <row r="48" spans="1:20" s="18" customFormat="1">
      <c r="A48" s="36">
        <v>3725</v>
      </c>
      <c r="B48" s="38">
        <v>2111</v>
      </c>
      <c r="C48" s="53" t="s">
        <v>189</v>
      </c>
      <c r="D48" s="74">
        <v>180000</v>
      </c>
      <c r="E48" s="100"/>
      <c r="F48" s="124">
        <v>180000</v>
      </c>
      <c r="G48" s="179">
        <v>180000</v>
      </c>
      <c r="H48" s="202"/>
      <c r="I48" s="214"/>
      <c r="J48" s="227">
        <f>SUM(G48:I48)</f>
        <v>180000</v>
      </c>
      <c r="K48" s="227">
        <v>180000</v>
      </c>
      <c r="L48" s="214">
        <v>180000</v>
      </c>
      <c r="M48" s="204"/>
      <c r="N48" s="202"/>
      <c r="O48" s="202">
        <f>SUM(L48:N48)</f>
        <v>180000</v>
      </c>
      <c r="P48" s="202">
        <v>154970</v>
      </c>
      <c r="Q48" s="214">
        <v>240000</v>
      </c>
      <c r="R48" s="202">
        <v>355000</v>
      </c>
      <c r="S48" s="327">
        <v>360000</v>
      </c>
      <c r="T48" s="318"/>
    </row>
    <row r="49" spans="1:21">
      <c r="A49" s="33">
        <v>3725</v>
      </c>
      <c r="B49" s="29">
        <v>2112</v>
      </c>
      <c r="C49" s="27" t="s">
        <v>31</v>
      </c>
      <c r="D49" s="75">
        <v>500</v>
      </c>
      <c r="E49" s="103"/>
      <c r="F49" s="127">
        <v>500</v>
      </c>
      <c r="G49" s="181"/>
      <c r="H49" s="196"/>
      <c r="I49" s="212"/>
      <c r="J49" s="228"/>
      <c r="K49" s="228"/>
      <c r="L49" s="211"/>
      <c r="M49" s="194"/>
      <c r="N49" s="194"/>
      <c r="O49" s="130"/>
      <c r="P49" s="196"/>
      <c r="Q49" s="216"/>
      <c r="R49" s="186"/>
      <c r="S49" s="323"/>
    </row>
    <row r="50" spans="1:21" s="9" customFormat="1" ht="13.5" thickBot="1">
      <c r="A50" s="34">
        <v>3725</v>
      </c>
      <c r="B50" s="37" t="s">
        <v>18</v>
      </c>
      <c r="C50" s="35" t="s">
        <v>32</v>
      </c>
      <c r="D50" s="154">
        <f>SUM(D48:D49)</f>
        <v>180500</v>
      </c>
      <c r="E50" s="101"/>
      <c r="F50" s="155">
        <f>SUM(F48:F49)</f>
        <v>180500</v>
      </c>
      <c r="G50" s="180">
        <f>SUM(G48:G49)</f>
        <v>180000</v>
      </c>
      <c r="H50" s="205"/>
      <c r="I50" s="218"/>
      <c r="J50" s="229">
        <f>SUM(J48:J49)</f>
        <v>180000</v>
      </c>
      <c r="K50" s="229"/>
      <c r="L50" s="218">
        <f>SUM(L48:L49)</f>
        <v>180000</v>
      </c>
      <c r="M50" s="205"/>
      <c r="N50" s="205"/>
      <c r="O50" s="35"/>
      <c r="P50" s="270"/>
      <c r="Q50" s="218">
        <f>SUM(Q48:Q49)</f>
        <v>240000</v>
      </c>
      <c r="R50" s="205">
        <f>SUM(R48:R49)</f>
        <v>355000</v>
      </c>
      <c r="S50" s="331">
        <f>SUM(S48:S49)</f>
        <v>360000</v>
      </c>
      <c r="T50" s="262"/>
    </row>
    <row r="51" spans="1:21" s="18" customFormat="1">
      <c r="A51" s="36">
        <v>3726</v>
      </c>
      <c r="B51" s="38">
        <v>2111</v>
      </c>
      <c r="C51" s="53" t="s">
        <v>182</v>
      </c>
      <c r="D51" s="74">
        <v>150000</v>
      </c>
      <c r="E51" s="100"/>
      <c r="F51" s="124">
        <v>150000</v>
      </c>
      <c r="G51" s="179">
        <v>270000</v>
      </c>
      <c r="H51" s="202"/>
      <c r="I51" s="214"/>
      <c r="J51" s="227">
        <f>SUM(G51:I51)</f>
        <v>270000</v>
      </c>
      <c r="K51" s="227">
        <v>270000</v>
      </c>
      <c r="L51" s="214">
        <v>0</v>
      </c>
      <c r="M51" s="202">
        <v>40000</v>
      </c>
      <c r="N51" s="202">
        <v>20000</v>
      </c>
      <c r="O51" s="202">
        <f>SUM(L51:N51)</f>
        <v>60000</v>
      </c>
      <c r="P51" s="272">
        <v>48050</v>
      </c>
      <c r="Q51" s="214">
        <v>30000</v>
      </c>
      <c r="R51" s="202">
        <v>55000</v>
      </c>
      <c r="S51" s="327">
        <v>20000</v>
      </c>
      <c r="T51" s="318"/>
    </row>
    <row r="52" spans="1:21" s="9" customFormat="1" ht="13.5" thickBot="1">
      <c r="A52" s="34">
        <v>3726</v>
      </c>
      <c r="B52" s="37" t="s">
        <v>18</v>
      </c>
      <c r="C52" s="35" t="s">
        <v>33</v>
      </c>
      <c r="D52" s="154">
        <f>D51</f>
        <v>150000</v>
      </c>
      <c r="E52" s="101"/>
      <c r="F52" s="155">
        <f>F51</f>
        <v>150000</v>
      </c>
      <c r="G52" s="180">
        <f>SUM(G51)</f>
        <v>270000</v>
      </c>
      <c r="H52" s="205"/>
      <c r="I52" s="218"/>
      <c r="J52" s="218">
        <f>SUM(J51)</f>
        <v>270000</v>
      </c>
      <c r="K52" s="218"/>
      <c r="L52" s="218"/>
      <c r="M52" s="205"/>
      <c r="N52" s="205"/>
      <c r="O52" s="35"/>
      <c r="P52" s="270"/>
      <c r="Q52" s="218">
        <f>SUM(Q51)</f>
        <v>30000</v>
      </c>
      <c r="R52" s="205">
        <f>SUM(R51)</f>
        <v>55000</v>
      </c>
      <c r="S52" s="331">
        <f>SUM(S51)</f>
        <v>20000</v>
      </c>
      <c r="T52" s="262"/>
    </row>
    <row r="53" spans="1:21" s="18" customFormat="1">
      <c r="A53" s="36">
        <v>6171</v>
      </c>
      <c r="B53" s="31">
        <v>2111</v>
      </c>
      <c r="C53" s="53" t="s">
        <v>170</v>
      </c>
      <c r="D53" s="74">
        <v>1000</v>
      </c>
      <c r="E53" s="100"/>
      <c r="F53" s="124">
        <v>1000</v>
      </c>
      <c r="G53" s="179">
        <v>1000</v>
      </c>
      <c r="H53" s="202"/>
      <c r="I53" s="214"/>
      <c r="J53" s="227">
        <f>SUM(G53:I53)</f>
        <v>1000</v>
      </c>
      <c r="K53" s="227">
        <v>1000</v>
      </c>
      <c r="L53" s="214">
        <v>500</v>
      </c>
      <c r="M53" s="202"/>
      <c r="N53" s="202"/>
      <c r="O53" s="202">
        <f>SUM(L53:N53)</f>
        <v>500</v>
      </c>
      <c r="P53" s="202"/>
      <c r="Q53" s="214">
        <v>500</v>
      </c>
      <c r="R53" s="202"/>
      <c r="S53" s="327">
        <v>500</v>
      </c>
      <c r="T53" s="318"/>
    </row>
    <row r="54" spans="1:21" s="18" customFormat="1">
      <c r="A54" s="67">
        <v>6171</v>
      </c>
      <c r="B54" s="68">
        <v>2112</v>
      </c>
      <c r="C54" s="241" t="s">
        <v>169</v>
      </c>
      <c r="D54" s="197">
        <v>1000</v>
      </c>
      <c r="E54" s="169"/>
      <c r="F54" s="168">
        <v>1000</v>
      </c>
      <c r="G54" s="181">
        <v>1000</v>
      </c>
      <c r="H54" s="196"/>
      <c r="I54" s="212">
        <v>1500</v>
      </c>
      <c r="J54" s="228">
        <v>1000</v>
      </c>
      <c r="K54" s="228">
        <v>2500</v>
      </c>
      <c r="L54" s="212">
        <v>2500</v>
      </c>
      <c r="M54" s="196"/>
      <c r="N54" s="196"/>
      <c r="O54" s="196">
        <f>SUM(L54:N54)</f>
        <v>2500</v>
      </c>
      <c r="P54" s="196">
        <v>1400</v>
      </c>
      <c r="Q54" s="212">
        <v>2000</v>
      </c>
      <c r="R54" s="196">
        <v>2600</v>
      </c>
      <c r="S54" s="332">
        <v>2000</v>
      </c>
      <c r="T54" s="318"/>
    </row>
    <row r="55" spans="1:21" s="18" customFormat="1">
      <c r="A55" s="33">
        <v>6171</v>
      </c>
      <c r="B55" s="27">
        <v>2321</v>
      </c>
      <c r="C55" s="27" t="s">
        <v>142</v>
      </c>
      <c r="D55" s="118"/>
      <c r="E55" s="27"/>
      <c r="F55" s="118"/>
      <c r="G55" s="181"/>
      <c r="H55" s="196">
        <v>140000</v>
      </c>
      <c r="I55" s="212"/>
      <c r="J55" s="228">
        <v>0</v>
      </c>
      <c r="K55" s="228">
        <v>140000</v>
      </c>
      <c r="L55" s="212"/>
      <c r="M55" s="196">
        <v>50000</v>
      </c>
      <c r="N55" s="196"/>
      <c r="O55" s="196">
        <f>SUM(L55:N55)</f>
        <v>50000</v>
      </c>
      <c r="P55" s="196">
        <v>50000</v>
      </c>
      <c r="Q55" s="212"/>
      <c r="R55" s="196"/>
      <c r="S55" s="332"/>
      <c r="T55" s="318"/>
    </row>
    <row r="56" spans="1:21" s="18" customFormat="1">
      <c r="A56" s="67">
        <v>6171</v>
      </c>
      <c r="B56" s="68">
        <v>2324</v>
      </c>
      <c r="C56" s="241" t="s">
        <v>211</v>
      </c>
      <c r="D56" s="168"/>
      <c r="E56" s="169"/>
      <c r="F56" s="168"/>
      <c r="G56" s="183"/>
      <c r="H56" s="196">
        <v>23014</v>
      </c>
      <c r="I56" s="212"/>
      <c r="J56" s="228">
        <v>0</v>
      </c>
      <c r="K56" s="228">
        <v>23014</v>
      </c>
      <c r="L56" s="212"/>
      <c r="M56" s="196"/>
      <c r="N56" s="196">
        <v>11300</v>
      </c>
      <c r="O56" s="196">
        <f>SUM(L56:N56)</f>
        <v>11300</v>
      </c>
      <c r="P56" s="263">
        <v>11266</v>
      </c>
      <c r="Q56" s="212"/>
      <c r="R56" s="196">
        <v>71500</v>
      </c>
      <c r="S56" s="332"/>
      <c r="T56" s="318"/>
    </row>
    <row r="57" spans="1:21" s="9" customFormat="1" ht="13.5" thickBot="1">
      <c r="A57" s="54">
        <v>6171</v>
      </c>
      <c r="B57" s="55" t="s">
        <v>18</v>
      </c>
      <c r="C57" s="55" t="s">
        <v>34</v>
      </c>
      <c r="D57" s="80">
        <f>SUM(D53:D54)</f>
        <v>2000</v>
      </c>
      <c r="E57" s="105"/>
      <c r="F57" s="128">
        <f>SUM(F53:F54)</f>
        <v>2000</v>
      </c>
      <c r="G57" s="180">
        <f>SUM(G53:G55)</f>
        <v>2000</v>
      </c>
      <c r="H57" s="205"/>
      <c r="I57" s="218"/>
      <c r="J57" s="218">
        <f>SUM(J53:J56)</f>
        <v>2000</v>
      </c>
      <c r="K57" s="218"/>
      <c r="L57" s="218">
        <f>SUM(L53:L56)</f>
        <v>3000</v>
      </c>
      <c r="M57" s="205"/>
      <c r="N57" s="205"/>
      <c r="O57" s="35"/>
      <c r="P57" s="270"/>
      <c r="Q57" s="218">
        <f>SUM(Q53:Q56)</f>
        <v>2500</v>
      </c>
      <c r="R57" s="205">
        <f>SUM(R53:R56)</f>
        <v>74100</v>
      </c>
      <c r="S57" s="331">
        <f>SUM(S53:S56)</f>
        <v>2500</v>
      </c>
      <c r="T57" s="262"/>
    </row>
    <row r="58" spans="1:21" s="18" customFormat="1">
      <c r="A58" s="36">
        <v>6310</v>
      </c>
      <c r="B58" s="38">
        <v>2141</v>
      </c>
      <c r="C58" s="31" t="s">
        <v>35</v>
      </c>
      <c r="D58" s="74">
        <v>3000</v>
      </c>
      <c r="E58" s="100"/>
      <c r="F58" s="124">
        <v>3000</v>
      </c>
      <c r="G58" s="179">
        <v>500</v>
      </c>
      <c r="H58" s="202"/>
      <c r="I58" s="214"/>
      <c r="J58" s="227">
        <f>SUM(G58:I58)</f>
        <v>500</v>
      </c>
      <c r="K58" s="227">
        <v>500</v>
      </c>
      <c r="L58" s="214">
        <v>100</v>
      </c>
      <c r="M58" s="202"/>
      <c r="N58" s="202"/>
      <c r="O58" s="202">
        <f>SUM(L58:N58)</f>
        <v>100</v>
      </c>
      <c r="P58" s="272">
        <v>26</v>
      </c>
      <c r="Q58" s="214">
        <v>100</v>
      </c>
      <c r="R58" s="202">
        <v>100</v>
      </c>
      <c r="S58" s="327">
        <v>100</v>
      </c>
      <c r="T58" s="318"/>
      <c r="U58" s="318"/>
    </row>
    <row r="59" spans="1:21" s="9" customFormat="1" ht="13.5" thickBot="1">
      <c r="A59" s="34">
        <v>6310</v>
      </c>
      <c r="B59" s="37" t="s">
        <v>18</v>
      </c>
      <c r="C59" s="35" t="s">
        <v>36</v>
      </c>
      <c r="D59" s="154">
        <f>SUM(D58:D58)</f>
        <v>3000</v>
      </c>
      <c r="E59" s="101"/>
      <c r="F59" s="155">
        <f>SUM(F58:F58)</f>
        <v>3000</v>
      </c>
      <c r="G59" s="180">
        <f>SUM(G58)</f>
        <v>500</v>
      </c>
      <c r="H59" s="205"/>
      <c r="I59" s="218"/>
      <c r="J59" s="218">
        <f>SUM(J58)</f>
        <v>500</v>
      </c>
      <c r="K59" s="218"/>
      <c r="L59" s="218">
        <f>SUM(L58)</f>
        <v>100</v>
      </c>
      <c r="M59" s="205"/>
      <c r="N59" s="205"/>
      <c r="O59" s="35"/>
      <c r="P59" s="270"/>
      <c r="Q59" s="218">
        <f>SUM(Q58)</f>
        <v>100</v>
      </c>
      <c r="R59" s="205">
        <f>SUM(R58)</f>
        <v>100</v>
      </c>
      <c r="S59" s="331">
        <f>SUM(S58)</f>
        <v>100</v>
      </c>
      <c r="T59" s="262"/>
    </row>
    <row r="60" spans="1:21" s="9" customFormat="1">
      <c r="A60" s="30"/>
      <c r="B60" s="57">
        <v>8115</v>
      </c>
      <c r="C60" s="58" t="s">
        <v>37</v>
      </c>
      <c r="D60" s="81">
        <v>10260326</v>
      </c>
      <c r="E60" s="106"/>
      <c r="F60" s="129">
        <v>7872726</v>
      </c>
      <c r="G60" s="184">
        <v>2781426</v>
      </c>
      <c r="H60" s="207">
        <v>651645.69999999995</v>
      </c>
      <c r="I60" s="222">
        <v>710662.03</v>
      </c>
      <c r="J60" s="220">
        <v>2781426</v>
      </c>
      <c r="K60" s="220">
        <v>710662.03</v>
      </c>
      <c r="L60" s="222">
        <v>4149926</v>
      </c>
      <c r="M60" s="207">
        <v>5928932</v>
      </c>
      <c r="N60" s="207">
        <v>-1986980</v>
      </c>
      <c r="O60" s="207">
        <f>SUM(L60:N60)</f>
        <v>8091878</v>
      </c>
      <c r="P60" s="202"/>
      <c r="Q60" s="214">
        <v>2058806</v>
      </c>
      <c r="R60" s="202">
        <v>-4302102</v>
      </c>
      <c r="S60" s="337">
        <v>2068368</v>
      </c>
      <c r="T60" s="318">
        <v>1500000</v>
      </c>
    </row>
    <row r="61" spans="1:21" s="9" customFormat="1">
      <c r="A61" s="76"/>
      <c r="B61" s="152">
        <v>8123</v>
      </c>
      <c r="C61" s="69" t="s">
        <v>143</v>
      </c>
      <c r="D61" s="78"/>
      <c r="E61" s="102"/>
      <c r="F61" s="153"/>
      <c r="G61" s="185">
        <v>25000000</v>
      </c>
      <c r="H61" s="186"/>
      <c r="I61" s="216"/>
      <c r="J61" s="210">
        <f>SUM(G61:I61)</f>
        <v>25000000</v>
      </c>
      <c r="K61" s="210">
        <v>25000000</v>
      </c>
      <c r="L61" s="216"/>
      <c r="M61" s="186"/>
      <c r="N61" s="186"/>
      <c r="O61" s="26"/>
      <c r="P61" s="196"/>
      <c r="Q61" s="212"/>
      <c r="R61" s="196"/>
      <c r="S61" s="338"/>
      <c r="T61" s="318">
        <v>17400000</v>
      </c>
      <c r="U61" s="262"/>
    </row>
    <row r="62" spans="1:21" s="9" customFormat="1" ht="13.5" thickBot="1">
      <c r="A62" s="34" t="s">
        <v>38</v>
      </c>
      <c r="B62" s="35"/>
      <c r="C62" s="35"/>
      <c r="D62" s="77" t="e">
        <f>D5+D6+D7+D8+D10+D11+#REF!+D12+D13+D14+D16+D17+D18+D19+D22+D28+D30+D34+D36+D43+D47+D50+D52+D59+D60+D57+#REF!+D32+D24</f>
        <v>#REF!</v>
      </c>
      <c r="E62" s="101"/>
      <c r="F62" s="125" t="e">
        <f>F5+F6+F7+F8+F10+F11+#REF!+F12+F13+F14+F16+F17+F18+F19+F22+F28+F30+F34+F36+F43+F47+F50+F52+F59+F60+F57+F32+F24</f>
        <v>#REF!</v>
      </c>
      <c r="G62" s="125" t="e">
        <f>G5+G6+G7+G8+G10+G11+#REF!+G12+G13+G14+G16+G17+G18+G19+G22+G28+G30+G34+G36+G43+G47+G50+G52+G59+G60+G57+G32+G24+G61</f>
        <v>#REF!</v>
      </c>
      <c r="H62" s="205">
        <f>SUM(H5:H61)</f>
        <v>1390000</v>
      </c>
      <c r="I62" s="218">
        <f>SUM(I5:I61)</f>
        <v>1750495</v>
      </c>
      <c r="J62" s="229" t="e">
        <f>SUM(G62:I62)</f>
        <v>#REF!</v>
      </c>
      <c r="K62" s="229"/>
      <c r="L62" s="218" t="e">
        <f>L5+L6+L7+L8+L10+L11+#REF!+L12+L13+L14+L16+L17+L18+L19+L21+L22+L23+L24+L28+L30+L32+L34+L36+L40+L43+L47+L50+L52+L57+L59+L60</f>
        <v>#REF!</v>
      </c>
      <c r="M62" s="205">
        <f>SUM(M5:M61)</f>
        <v>6504482</v>
      </c>
      <c r="N62" s="205">
        <f>SUM(N4:N61)</f>
        <v>704220</v>
      </c>
      <c r="O62" s="35"/>
      <c r="P62" s="270"/>
      <c r="Q62" s="218">
        <f>Q5+Q6+Q7+Q8+Q9+Q10+Q12+Q13+Q14+Q15+Q16+Q17+Q18+Q19+Q21+Q22+Q23+Q25+Q28+Q32+Q34+Q37+Q40+Q43+Q47+Q50+Q52+Q57+Q59+Q60+Q61</f>
        <v>21347706</v>
      </c>
      <c r="R62" s="205">
        <f>R20+R26+R28+R34+R37+R38+R40+R43+R47+R50+R52+R57+R59+R60+R61</f>
        <v>23887823</v>
      </c>
      <c r="S62" s="331">
        <f>S20+S26+S28+S34+S37+S38+S40+S43+S47+S50+S52+S57+S59+S60+S61</f>
        <v>28826768</v>
      </c>
      <c r="T62" s="262">
        <f>S62+T46+T61+T60</f>
        <v>70726768</v>
      </c>
    </row>
    <row r="63" spans="1:21" ht="15.75">
      <c r="A63" s="4"/>
      <c r="B63" s="2"/>
      <c r="C63" s="2"/>
      <c r="D63" s="13"/>
      <c r="E63" s="2"/>
      <c r="F63" s="13"/>
      <c r="G63" s="22"/>
    </row>
    <row r="64" spans="1:21" ht="20.25">
      <c r="A64" s="24" t="s">
        <v>196</v>
      </c>
      <c r="B64" s="16"/>
      <c r="C64" s="17"/>
      <c r="D64" s="14"/>
      <c r="E64" s="17"/>
      <c r="F64" s="14"/>
    </row>
    <row r="65" spans="1:20" ht="13.5" thickBot="1">
      <c r="A65" s="12" t="s">
        <v>193</v>
      </c>
      <c r="B65" s="19"/>
      <c r="C65" s="19"/>
      <c r="D65" s="13"/>
      <c r="E65" s="19"/>
      <c r="F65" s="13"/>
    </row>
    <row r="66" spans="1:20">
      <c r="A66" s="82" t="s">
        <v>39</v>
      </c>
      <c r="B66" s="83"/>
      <c r="C66" s="23"/>
      <c r="D66" s="84"/>
      <c r="E66" s="107"/>
      <c r="F66" s="131"/>
      <c r="G66" s="104"/>
      <c r="H66" s="204"/>
      <c r="I66" s="217"/>
      <c r="J66" s="104">
        <v>2021</v>
      </c>
      <c r="K66" s="104" t="s">
        <v>178</v>
      </c>
      <c r="L66" s="260" t="s">
        <v>179</v>
      </c>
      <c r="M66" s="204" t="s">
        <v>149</v>
      </c>
      <c r="N66" s="204"/>
      <c r="O66" s="53"/>
      <c r="P66" s="292" t="s">
        <v>186</v>
      </c>
      <c r="Q66" s="315" t="s">
        <v>197</v>
      </c>
      <c r="R66" s="292" t="s">
        <v>203</v>
      </c>
      <c r="S66" s="325" t="s">
        <v>204</v>
      </c>
    </row>
    <row r="67" spans="1:20" ht="13.5" thickBot="1">
      <c r="A67" s="61" t="s">
        <v>3</v>
      </c>
      <c r="B67" s="39" t="s">
        <v>176</v>
      </c>
      <c r="C67" s="39"/>
      <c r="D67" s="150" t="s">
        <v>40</v>
      </c>
      <c r="E67" s="108"/>
      <c r="F67" s="151" t="s">
        <v>141</v>
      </c>
      <c r="G67" s="187">
        <v>2021</v>
      </c>
      <c r="H67" s="203" t="s">
        <v>149</v>
      </c>
      <c r="I67" s="215" t="s">
        <v>153</v>
      </c>
      <c r="J67" s="187"/>
      <c r="K67" s="187"/>
      <c r="L67" s="215"/>
      <c r="M67" s="203"/>
      <c r="N67" s="203"/>
      <c r="O67" s="268"/>
      <c r="P67" s="203"/>
      <c r="Q67" s="215"/>
      <c r="R67" s="203"/>
      <c r="S67" s="324"/>
    </row>
    <row r="68" spans="1:20">
      <c r="A68" s="59">
        <v>1036</v>
      </c>
      <c r="B68" s="23">
        <v>5169</v>
      </c>
      <c r="C68" s="23" t="s">
        <v>41</v>
      </c>
      <c r="D68" s="85">
        <v>25000</v>
      </c>
      <c r="E68" s="107"/>
      <c r="F68" s="132">
        <v>25000</v>
      </c>
      <c r="G68" s="178">
        <v>15000</v>
      </c>
      <c r="H68" s="204"/>
      <c r="I68" s="217"/>
      <c r="J68" s="217">
        <f>SUM(G68:I68)</f>
        <v>15000</v>
      </c>
      <c r="K68" s="217">
        <v>15000</v>
      </c>
      <c r="L68" s="217">
        <v>15000</v>
      </c>
      <c r="M68" s="204"/>
      <c r="N68" s="204"/>
      <c r="O68" s="204">
        <f>SUM(L68:N68)</f>
        <v>15000</v>
      </c>
      <c r="P68" s="204">
        <v>11689</v>
      </c>
      <c r="Q68" s="217">
        <v>15000</v>
      </c>
      <c r="R68" s="204">
        <v>12000</v>
      </c>
      <c r="S68" s="325">
        <v>15000</v>
      </c>
    </row>
    <row r="69" spans="1:20" s="9" customFormat="1" ht="13.5" thickBot="1">
      <c r="A69" s="61">
        <v>1036</v>
      </c>
      <c r="B69" s="39" t="s">
        <v>42</v>
      </c>
      <c r="C69" s="39" t="s">
        <v>41</v>
      </c>
      <c r="D69" s="87">
        <f>SUM(D68:D68)</f>
        <v>25000</v>
      </c>
      <c r="E69" s="108"/>
      <c r="F69" s="133">
        <f>SUM(F68:F68)</f>
        <v>25000</v>
      </c>
      <c r="G69" s="180">
        <f>SUM(G68)</f>
        <v>15000</v>
      </c>
      <c r="H69" s="205"/>
      <c r="I69" s="218"/>
      <c r="J69" s="218">
        <f>SUM(J68)</f>
        <v>15000</v>
      </c>
      <c r="K69" s="218"/>
      <c r="L69" s="218">
        <f>SUM(L68)</f>
        <v>15000</v>
      </c>
      <c r="M69" s="205"/>
      <c r="N69" s="205"/>
      <c r="O69" s="35"/>
      <c r="P69" s="205"/>
      <c r="Q69" s="218">
        <f>SUM(Q68)</f>
        <v>15000</v>
      </c>
      <c r="R69" s="205">
        <f>SUM(R68)</f>
        <v>12000</v>
      </c>
      <c r="S69" s="331">
        <f>SUM(S68)</f>
        <v>15000</v>
      </c>
      <c r="T69" s="262"/>
    </row>
    <row r="70" spans="1:20">
      <c r="A70" s="59">
        <v>2212</v>
      </c>
      <c r="B70" s="23">
        <v>5171</v>
      </c>
      <c r="C70" s="45" t="s">
        <v>174</v>
      </c>
      <c r="D70" s="90">
        <v>600000</v>
      </c>
      <c r="E70" s="243"/>
      <c r="F70" s="138">
        <v>600000</v>
      </c>
      <c r="G70" s="244">
        <v>1700000</v>
      </c>
      <c r="H70" s="245"/>
      <c r="I70" s="246"/>
      <c r="J70" s="246">
        <f>SUM(G70:I70)</f>
        <v>1700000</v>
      </c>
      <c r="K70" s="246">
        <v>1700000</v>
      </c>
      <c r="L70" s="246">
        <v>2000000</v>
      </c>
      <c r="M70" s="204"/>
      <c r="N70" s="204"/>
      <c r="O70" s="204">
        <f>SUM(L70:N70)</f>
        <v>2000000</v>
      </c>
      <c r="P70" s="204">
        <v>472290</v>
      </c>
      <c r="Q70" s="217">
        <v>200000</v>
      </c>
      <c r="R70" s="204">
        <v>1100000</v>
      </c>
      <c r="S70" s="325">
        <v>2500000</v>
      </c>
    </row>
    <row r="71" spans="1:20" s="9" customFormat="1" ht="13.5" thickBot="1">
      <c r="A71" s="61">
        <v>2212</v>
      </c>
      <c r="B71" s="39" t="s">
        <v>42</v>
      </c>
      <c r="C71" s="40" t="s">
        <v>20</v>
      </c>
      <c r="D71" s="87">
        <f>SUM(D70:D70)</f>
        <v>600000</v>
      </c>
      <c r="E71" s="109"/>
      <c r="F71" s="133">
        <f>SUM(F70:F70)</f>
        <v>600000</v>
      </c>
      <c r="G71" s="180">
        <f>SUM(G70)</f>
        <v>1700000</v>
      </c>
      <c r="H71" s="205"/>
      <c r="I71" s="218"/>
      <c r="J71" s="218">
        <f>SUM(J70)</f>
        <v>1700000</v>
      </c>
      <c r="K71" s="218"/>
      <c r="L71" s="218">
        <f>SUM(L70)</f>
        <v>2000000</v>
      </c>
      <c r="M71" s="205"/>
      <c r="N71" s="205"/>
      <c r="O71" s="35"/>
      <c r="P71" s="205"/>
      <c r="Q71" s="218">
        <f>SUM(Q70)</f>
        <v>200000</v>
      </c>
      <c r="R71" s="205">
        <f>SUM(R70)</f>
        <v>1100000</v>
      </c>
      <c r="S71" s="331">
        <f>SUM(S70)</f>
        <v>2500000</v>
      </c>
      <c r="T71" s="262"/>
    </row>
    <row r="72" spans="1:20">
      <c r="A72" s="59">
        <v>2219</v>
      </c>
      <c r="B72" s="23">
        <v>5139</v>
      </c>
      <c r="C72" s="41" t="s">
        <v>43</v>
      </c>
      <c r="D72" s="85">
        <v>10000</v>
      </c>
      <c r="E72" s="110"/>
      <c r="F72" s="132">
        <v>10000</v>
      </c>
      <c r="G72" s="178">
        <v>10000</v>
      </c>
      <c r="H72" s="204"/>
      <c r="I72" s="217"/>
      <c r="J72" s="217">
        <f>SUM(G72:I72)</f>
        <v>10000</v>
      </c>
      <c r="K72" s="217">
        <v>10000</v>
      </c>
      <c r="L72" s="217"/>
      <c r="M72" s="204"/>
      <c r="N72" s="204"/>
      <c r="O72" s="53"/>
      <c r="P72" s="204"/>
      <c r="Q72" s="217"/>
      <c r="R72" s="204">
        <v>46000</v>
      </c>
      <c r="S72" s="325"/>
    </row>
    <row r="73" spans="1:20">
      <c r="A73" s="60">
        <v>2219</v>
      </c>
      <c r="B73" s="11">
        <v>5169</v>
      </c>
      <c r="C73" s="52" t="s">
        <v>44</v>
      </c>
      <c r="D73" s="86">
        <v>50000</v>
      </c>
      <c r="E73" s="12"/>
      <c r="F73" s="134">
        <v>50000</v>
      </c>
      <c r="G73" s="182">
        <v>20000</v>
      </c>
      <c r="H73" s="194"/>
      <c r="I73" s="211">
        <v>3000</v>
      </c>
      <c r="J73" s="211">
        <v>20000</v>
      </c>
      <c r="K73" s="211">
        <v>23000</v>
      </c>
      <c r="L73" s="211">
        <v>20000</v>
      </c>
      <c r="M73" s="194"/>
      <c r="N73" s="194"/>
      <c r="O73" s="194">
        <f>SUM(L73:N73)</f>
        <v>20000</v>
      </c>
      <c r="P73" s="194">
        <v>2178</v>
      </c>
      <c r="Q73" s="211">
        <v>10000</v>
      </c>
      <c r="R73" s="194">
        <v>206000</v>
      </c>
      <c r="S73" s="323">
        <v>10000</v>
      </c>
    </row>
    <row r="74" spans="1:20">
      <c r="A74" s="60">
        <v>2219</v>
      </c>
      <c r="B74" s="11">
        <v>5171</v>
      </c>
      <c r="C74" s="52" t="s">
        <v>45</v>
      </c>
      <c r="D74" s="86">
        <v>100000</v>
      </c>
      <c r="E74" s="12"/>
      <c r="F74" s="134">
        <v>100000</v>
      </c>
      <c r="G74" s="182">
        <v>20000</v>
      </c>
      <c r="H74" s="194"/>
      <c r="I74" s="211"/>
      <c r="J74" s="211">
        <f>SUM(G74:I74)</f>
        <v>20000</v>
      </c>
      <c r="K74" s="211">
        <v>20000</v>
      </c>
      <c r="L74" s="211">
        <v>20000</v>
      </c>
      <c r="M74" s="194"/>
      <c r="N74" s="194"/>
      <c r="O74" s="194">
        <f>SUM(L74:N74)</f>
        <v>20000</v>
      </c>
      <c r="P74" s="194">
        <v>9075</v>
      </c>
      <c r="Q74" s="211">
        <v>20000</v>
      </c>
      <c r="R74" s="194">
        <v>10000</v>
      </c>
      <c r="S74" s="323">
        <v>20000</v>
      </c>
    </row>
    <row r="75" spans="1:20" s="298" customFormat="1">
      <c r="A75" s="65">
        <v>2219</v>
      </c>
      <c r="B75" s="21">
        <v>6121</v>
      </c>
      <c r="C75" s="312" t="s">
        <v>201</v>
      </c>
      <c r="D75" s="94">
        <v>3000000</v>
      </c>
      <c r="E75" s="114"/>
      <c r="F75" s="144">
        <v>3500000</v>
      </c>
      <c r="G75" s="248">
        <v>3500000</v>
      </c>
      <c r="H75" s="195"/>
      <c r="I75" s="249"/>
      <c r="J75" s="249">
        <f>SUM(G75:I75)</f>
        <v>3500000</v>
      </c>
      <c r="K75" s="249">
        <v>3500000</v>
      </c>
      <c r="L75" s="249">
        <v>500000</v>
      </c>
      <c r="M75" s="195">
        <v>1500000</v>
      </c>
      <c r="N75" s="195"/>
      <c r="O75" s="195">
        <f>SUM(L75:N75)</f>
        <v>2000000</v>
      </c>
      <c r="P75" s="195">
        <v>1942977</v>
      </c>
      <c r="Q75" s="249">
        <v>250000</v>
      </c>
      <c r="R75" s="195"/>
      <c r="S75" s="370">
        <v>2500000</v>
      </c>
      <c r="T75" s="319"/>
    </row>
    <row r="76" spans="1:20" s="9" customFormat="1" ht="13.5" thickBot="1">
      <c r="A76" s="61">
        <v>2219</v>
      </c>
      <c r="B76" s="39" t="s">
        <v>42</v>
      </c>
      <c r="C76" s="40" t="s">
        <v>46</v>
      </c>
      <c r="D76" s="87">
        <f>SUM(D72:D75)</f>
        <v>3160000</v>
      </c>
      <c r="E76" s="109"/>
      <c r="F76" s="133">
        <f>SUM(F72:F75)</f>
        <v>3660000</v>
      </c>
      <c r="G76" s="180">
        <f>SUM(G72:G75)</f>
        <v>3550000</v>
      </c>
      <c r="H76" s="205"/>
      <c r="I76" s="218"/>
      <c r="J76" s="218">
        <f>SUM(J72:J75)</f>
        <v>3550000</v>
      </c>
      <c r="K76" s="218"/>
      <c r="L76" s="218">
        <f>SUM(L72:L75)</f>
        <v>540000</v>
      </c>
      <c r="M76" s="205"/>
      <c r="N76" s="205"/>
      <c r="O76" s="35"/>
      <c r="P76" s="205"/>
      <c r="Q76" s="218">
        <f>SUM(Q72:Q75)</f>
        <v>280000</v>
      </c>
      <c r="R76" s="205">
        <f>SUM(R72:R75)</f>
        <v>262000</v>
      </c>
      <c r="S76" s="331">
        <f>SUM(S72:S75)</f>
        <v>2530000</v>
      </c>
      <c r="T76" s="262"/>
    </row>
    <row r="77" spans="1:20">
      <c r="A77" s="36">
        <v>2221</v>
      </c>
      <c r="B77" s="31">
        <v>5323</v>
      </c>
      <c r="C77" s="53" t="s">
        <v>183</v>
      </c>
      <c r="D77" s="117"/>
      <c r="E77" s="31"/>
      <c r="F77" s="117"/>
      <c r="G77" s="279"/>
      <c r="H77" s="204"/>
      <c r="I77" s="204"/>
      <c r="J77" s="204"/>
      <c r="K77" s="204"/>
      <c r="L77" s="204"/>
      <c r="M77" s="204"/>
      <c r="N77" s="204">
        <v>600000</v>
      </c>
      <c r="O77" s="204">
        <f>SUM(L77:N77)</f>
        <v>600000</v>
      </c>
      <c r="P77" s="204">
        <v>424137</v>
      </c>
      <c r="Q77" s="217">
        <v>500000</v>
      </c>
      <c r="R77" s="204">
        <v>450000</v>
      </c>
      <c r="S77" s="325">
        <v>500000</v>
      </c>
    </row>
    <row r="78" spans="1:20" s="9" customFormat="1" ht="13.5" thickBot="1">
      <c r="A78" s="34">
        <v>2221</v>
      </c>
      <c r="B78" s="35" t="s">
        <v>42</v>
      </c>
      <c r="C78" s="35" t="s">
        <v>47</v>
      </c>
      <c r="D78" s="115" t="e">
        <f>#REF!</f>
        <v>#REF!</v>
      </c>
      <c r="E78" s="35"/>
      <c r="F78" s="115" t="e">
        <f>#REF!</f>
        <v>#REF!</v>
      </c>
      <c r="G78" s="206" t="e">
        <f>SUM(#REF!)</f>
        <v>#REF!</v>
      </c>
      <c r="H78" s="205"/>
      <c r="I78" s="205"/>
      <c r="J78" s="205" t="e">
        <f>SUM(#REF!)</f>
        <v>#REF!</v>
      </c>
      <c r="K78" s="205"/>
      <c r="L78" s="205" t="e">
        <f>SUM(#REF!)</f>
        <v>#REF!</v>
      </c>
      <c r="M78" s="205"/>
      <c r="N78" s="205"/>
      <c r="O78" s="35"/>
      <c r="P78" s="205"/>
      <c r="Q78" s="218">
        <f>SUM(Q77:Q77)</f>
        <v>500000</v>
      </c>
      <c r="R78" s="205">
        <f>SUM(R77)</f>
        <v>450000</v>
      </c>
      <c r="S78" s="331">
        <f>SUM(S77)</f>
        <v>500000</v>
      </c>
      <c r="T78" s="262"/>
    </row>
    <row r="79" spans="1:20" s="18" customFormat="1">
      <c r="A79" s="36">
        <v>2321</v>
      </c>
      <c r="B79" s="31">
        <v>5171</v>
      </c>
      <c r="C79" s="31" t="s">
        <v>48</v>
      </c>
      <c r="D79" s="91">
        <v>200000</v>
      </c>
      <c r="E79" s="100"/>
      <c r="F79" s="136">
        <v>100000</v>
      </c>
      <c r="G79" s="179">
        <v>50000</v>
      </c>
      <c r="H79" s="202"/>
      <c r="I79" s="214">
        <v>715000</v>
      </c>
      <c r="J79" s="217">
        <v>50000</v>
      </c>
      <c r="K79" s="217">
        <v>765000</v>
      </c>
      <c r="L79" s="214">
        <v>50000</v>
      </c>
      <c r="M79" s="202"/>
      <c r="N79" s="202"/>
      <c r="O79" s="202">
        <f>SUM(L79:N79)</f>
        <v>50000</v>
      </c>
      <c r="P79" s="202"/>
      <c r="Q79" s="214">
        <v>350000</v>
      </c>
      <c r="R79" s="202">
        <v>500000</v>
      </c>
      <c r="S79" s="327">
        <v>600000</v>
      </c>
      <c r="T79" s="318"/>
    </row>
    <row r="80" spans="1:20" s="9" customFormat="1" ht="13.5" thickBot="1">
      <c r="A80" s="34">
        <v>2321</v>
      </c>
      <c r="B80" s="35" t="s">
        <v>18</v>
      </c>
      <c r="C80" s="35" t="s">
        <v>49</v>
      </c>
      <c r="D80" s="92">
        <f>SUM(D79)</f>
        <v>200000</v>
      </c>
      <c r="E80" s="101"/>
      <c r="F80" s="137">
        <f>SUM(F79)</f>
        <v>100000</v>
      </c>
      <c r="G80" s="180">
        <f>SUM(G79)</f>
        <v>50000</v>
      </c>
      <c r="H80" s="205"/>
      <c r="I80" s="218"/>
      <c r="J80" s="218">
        <f>SUM(J79)</f>
        <v>50000</v>
      </c>
      <c r="K80" s="218"/>
      <c r="L80" s="218">
        <f>SUM(L79)</f>
        <v>50000</v>
      </c>
      <c r="M80" s="205"/>
      <c r="N80" s="205"/>
      <c r="O80" s="35"/>
      <c r="P80" s="205"/>
      <c r="Q80" s="218">
        <f>SUM(Q79)</f>
        <v>350000</v>
      </c>
      <c r="R80" s="205">
        <f>SUM(R79)</f>
        <v>500000</v>
      </c>
      <c r="S80" s="331">
        <f>SUM(S79)</f>
        <v>600000</v>
      </c>
      <c r="T80" s="262"/>
    </row>
    <row r="81" spans="1:20" s="18" customFormat="1">
      <c r="A81" s="59">
        <v>2341</v>
      </c>
      <c r="B81" s="23">
        <v>5169</v>
      </c>
      <c r="C81" s="41" t="s">
        <v>50</v>
      </c>
      <c r="D81" s="90">
        <v>10000</v>
      </c>
      <c r="E81" s="110"/>
      <c r="F81" s="138">
        <v>15000</v>
      </c>
      <c r="G81" s="179">
        <v>15000</v>
      </c>
      <c r="H81" s="202"/>
      <c r="I81" s="214"/>
      <c r="J81" s="217">
        <f>SUM(G81:I81)</f>
        <v>15000</v>
      </c>
      <c r="K81" s="217">
        <v>15000</v>
      </c>
      <c r="L81" s="214">
        <v>15000</v>
      </c>
      <c r="M81" s="202"/>
      <c r="N81" s="202"/>
      <c r="O81" s="202">
        <f>SUM(L81:N81)</f>
        <v>15000</v>
      </c>
      <c r="P81" s="202"/>
      <c r="Q81" s="214">
        <v>15000</v>
      </c>
      <c r="R81" s="202">
        <v>15000</v>
      </c>
      <c r="S81" s="327">
        <v>15000</v>
      </c>
      <c r="T81" s="318"/>
    </row>
    <row r="82" spans="1:20" s="9" customFormat="1" ht="13.5" thickBot="1">
      <c r="A82" s="61">
        <v>2341</v>
      </c>
      <c r="B82" s="39" t="s">
        <v>42</v>
      </c>
      <c r="C82" s="40" t="s">
        <v>51</v>
      </c>
      <c r="D82" s="89">
        <f>SUM(D81:D81)</f>
        <v>10000</v>
      </c>
      <c r="E82" s="109"/>
      <c r="F82" s="135">
        <f>SUM(F81:F81)</f>
        <v>15000</v>
      </c>
      <c r="G82" s="180">
        <f>SUM(G81)</f>
        <v>15000</v>
      </c>
      <c r="H82" s="205"/>
      <c r="I82" s="218"/>
      <c r="J82" s="218">
        <f>SUM(J81)</f>
        <v>15000</v>
      </c>
      <c r="K82" s="218"/>
      <c r="L82" s="218">
        <f>SUM(L81)</f>
        <v>15000</v>
      </c>
      <c r="M82" s="205"/>
      <c r="N82" s="205"/>
      <c r="O82" s="35"/>
      <c r="P82" s="205"/>
      <c r="Q82" s="218">
        <f>SUM(Q81)</f>
        <v>15000</v>
      </c>
      <c r="R82" s="205">
        <f>SUM(R81)</f>
        <v>15000</v>
      </c>
      <c r="S82" s="331">
        <f>SUM(S81)</f>
        <v>15000</v>
      </c>
      <c r="T82" s="262"/>
    </row>
    <row r="83" spans="1:20">
      <c r="A83" s="36">
        <v>3111</v>
      </c>
      <c r="B83" s="31">
        <v>5331</v>
      </c>
      <c r="C83" s="31" t="s">
        <v>52</v>
      </c>
      <c r="D83" s="116">
        <v>724000</v>
      </c>
      <c r="E83" s="31"/>
      <c r="F83" s="136">
        <v>724000</v>
      </c>
      <c r="G83" s="178">
        <v>724000</v>
      </c>
      <c r="H83" s="204"/>
      <c r="I83" s="217"/>
      <c r="J83" s="217">
        <f>SUM(G83:I83)</f>
        <v>724000</v>
      </c>
      <c r="K83" s="217">
        <v>724000</v>
      </c>
      <c r="L83" s="217">
        <v>679000</v>
      </c>
      <c r="M83" s="204"/>
      <c r="N83" s="204"/>
      <c r="O83" s="204">
        <f>SUM(L83:N83)</f>
        <v>679000</v>
      </c>
      <c r="P83" s="204">
        <v>679000</v>
      </c>
      <c r="Q83" s="217">
        <v>760938</v>
      </c>
      <c r="R83" s="204">
        <v>760938</v>
      </c>
      <c r="S83" s="373">
        <v>761000</v>
      </c>
    </row>
    <row r="84" spans="1:20">
      <c r="A84" s="33">
        <v>3111</v>
      </c>
      <c r="B84" s="27">
        <v>5171</v>
      </c>
      <c r="C84" s="27" t="s">
        <v>155</v>
      </c>
      <c r="D84" s="123"/>
      <c r="E84" s="27"/>
      <c r="F84" s="139">
        <v>1000000</v>
      </c>
      <c r="G84" s="182"/>
      <c r="H84" s="194"/>
      <c r="I84" s="211">
        <v>2900</v>
      </c>
      <c r="J84" s="211">
        <v>0</v>
      </c>
      <c r="K84" s="211">
        <v>2900</v>
      </c>
      <c r="L84" s="211"/>
      <c r="M84" s="194"/>
      <c r="N84" s="194">
        <v>7520</v>
      </c>
      <c r="O84" s="194">
        <f>SUM(L84:N84)</f>
        <v>7520</v>
      </c>
      <c r="P84" s="194">
        <v>7515</v>
      </c>
      <c r="Q84" s="211"/>
      <c r="R84" s="194"/>
      <c r="S84" s="323"/>
    </row>
    <row r="85" spans="1:20">
      <c r="A85" s="33">
        <v>3111</v>
      </c>
      <c r="B85" s="27">
        <v>5336</v>
      </c>
      <c r="C85" s="27" t="s">
        <v>156</v>
      </c>
      <c r="D85" s="123"/>
      <c r="E85" s="27"/>
      <c r="F85" s="139">
        <v>500000</v>
      </c>
      <c r="G85" s="182"/>
      <c r="H85" s="194"/>
      <c r="I85" s="211">
        <v>267495</v>
      </c>
      <c r="J85" s="211">
        <v>0</v>
      </c>
      <c r="K85" s="211">
        <v>267495</v>
      </c>
      <c r="L85" s="211"/>
      <c r="M85" s="194"/>
      <c r="N85" s="194"/>
      <c r="O85" s="130"/>
      <c r="P85" s="194"/>
      <c r="Q85" s="211"/>
      <c r="R85" s="194"/>
      <c r="S85" s="323"/>
    </row>
    <row r="86" spans="1:20">
      <c r="A86" s="33">
        <v>3111</v>
      </c>
      <c r="B86" s="27">
        <v>5169</v>
      </c>
      <c r="C86" s="27" t="s">
        <v>53</v>
      </c>
      <c r="D86" s="123"/>
      <c r="E86" s="27"/>
      <c r="F86" s="139">
        <v>168000</v>
      </c>
      <c r="G86" s="182"/>
      <c r="H86" s="194"/>
      <c r="I86" s="211"/>
      <c r="J86" s="240"/>
      <c r="K86" s="240"/>
      <c r="L86" s="211"/>
      <c r="M86" s="194"/>
      <c r="N86" s="194"/>
      <c r="O86" s="130"/>
      <c r="P86" s="194"/>
      <c r="Q86" s="211"/>
      <c r="R86" s="194"/>
      <c r="S86" s="323"/>
    </row>
    <row r="87" spans="1:20" s="9" customFormat="1" ht="13.5" thickBot="1">
      <c r="A87" s="34">
        <v>3111</v>
      </c>
      <c r="B87" s="35" t="s">
        <v>42</v>
      </c>
      <c r="C87" s="35" t="s">
        <v>54</v>
      </c>
      <c r="D87" s="115">
        <f>SUM(D83:D83)</f>
        <v>724000</v>
      </c>
      <c r="E87" s="35"/>
      <c r="F87" s="137">
        <f>SUM(F83:F86)</f>
        <v>2392000</v>
      </c>
      <c r="G87" s="180">
        <f>SUM(G83:G86)</f>
        <v>724000</v>
      </c>
      <c r="H87" s="205"/>
      <c r="I87" s="218"/>
      <c r="J87" s="218">
        <f>SUM(J83:J86)</f>
        <v>724000</v>
      </c>
      <c r="K87" s="218"/>
      <c r="L87" s="218">
        <f>SUM(L83:L86)</f>
        <v>679000</v>
      </c>
      <c r="M87" s="205"/>
      <c r="N87" s="205"/>
      <c r="O87" s="35"/>
      <c r="P87" s="205"/>
      <c r="Q87" s="218">
        <f>SUM(Q83:Q86)</f>
        <v>760938</v>
      </c>
      <c r="R87" s="205">
        <f>SUM(R83:R86)</f>
        <v>760938</v>
      </c>
      <c r="S87" s="331">
        <f>SUM(S83:S86)</f>
        <v>761000</v>
      </c>
      <c r="T87" s="262"/>
    </row>
    <row r="88" spans="1:20" s="18" customFormat="1">
      <c r="A88" s="36">
        <v>3113</v>
      </c>
      <c r="B88" s="31">
        <v>5321</v>
      </c>
      <c r="C88" s="53" t="s">
        <v>148</v>
      </c>
      <c r="D88" s="116"/>
      <c r="E88" s="31"/>
      <c r="F88" s="116"/>
      <c r="G88" s="201">
        <v>200000</v>
      </c>
      <c r="H88" s="202"/>
      <c r="I88" s="214">
        <v>-200000</v>
      </c>
      <c r="J88" s="217">
        <v>200000</v>
      </c>
      <c r="K88" s="217">
        <v>0</v>
      </c>
      <c r="L88" s="214"/>
      <c r="M88" s="202"/>
      <c r="N88" s="202"/>
      <c r="O88" s="31"/>
      <c r="P88" s="202"/>
      <c r="Q88" s="214">
        <v>300000</v>
      </c>
      <c r="R88" s="202"/>
      <c r="S88" s="327">
        <v>200000</v>
      </c>
      <c r="T88" s="318"/>
    </row>
    <row r="89" spans="1:20" s="18" customFormat="1">
      <c r="A89" s="33">
        <v>3113</v>
      </c>
      <c r="B89" s="27">
        <v>5139</v>
      </c>
      <c r="C89" s="130" t="s">
        <v>157</v>
      </c>
      <c r="D89" s="123"/>
      <c r="E89" s="27"/>
      <c r="F89" s="123"/>
      <c r="G89" s="199"/>
      <c r="H89" s="196"/>
      <c r="I89" s="212">
        <v>136000</v>
      </c>
      <c r="J89" s="211">
        <v>0</v>
      </c>
      <c r="K89" s="211">
        <v>136000</v>
      </c>
      <c r="L89" s="212"/>
      <c r="M89" s="196"/>
      <c r="N89" s="196">
        <v>5000</v>
      </c>
      <c r="O89" s="196">
        <f>SUM(L89:N89)</f>
        <v>5000</v>
      </c>
      <c r="P89" s="196">
        <v>3284</v>
      </c>
      <c r="Q89" s="212"/>
      <c r="R89" s="196"/>
      <c r="S89" s="332"/>
      <c r="T89" s="318"/>
    </row>
    <row r="90" spans="1:20" s="18" customFormat="1">
      <c r="A90" s="33">
        <v>3113</v>
      </c>
      <c r="B90" s="27">
        <v>5137</v>
      </c>
      <c r="C90" s="130" t="s">
        <v>158</v>
      </c>
      <c r="D90" s="123"/>
      <c r="E90" s="27"/>
      <c r="F90" s="123"/>
      <c r="G90" s="199"/>
      <c r="H90" s="196"/>
      <c r="I90" s="212">
        <v>539000</v>
      </c>
      <c r="J90" s="211">
        <v>0</v>
      </c>
      <c r="K90" s="211">
        <v>539000</v>
      </c>
      <c r="L90" s="212"/>
      <c r="M90" s="196"/>
      <c r="N90" s="196"/>
      <c r="O90" s="27"/>
      <c r="P90" s="196"/>
      <c r="Q90" s="212"/>
      <c r="R90" s="196"/>
      <c r="S90" s="332"/>
      <c r="T90" s="318"/>
    </row>
    <row r="91" spans="1:20" s="18" customFormat="1">
      <c r="A91" s="33">
        <v>3113</v>
      </c>
      <c r="B91" s="27">
        <v>5172</v>
      </c>
      <c r="C91" s="130" t="s">
        <v>159</v>
      </c>
      <c r="D91" s="123"/>
      <c r="E91" s="27"/>
      <c r="F91" s="123"/>
      <c r="G91" s="199"/>
      <c r="H91" s="196"/>
      <c r="I91" s="212">
        <v>13900</v>
      </c>
      <c r="J91" s="211">
        <v>0</v>
      </c>
      <c r="K91" s="211">
        <v>13900</v>
      </c>
      <c r="L91" s="212"/>
      <c r="M91" s="196"/>
      <c r="N91" s="196"/>
      <c r="O91" s="27"/>
      <c r="P91" s="196"/>
      <c r="Q91" s="212"/>
      <c r="R91" s="196"/>
      <c r="S91" s="332"/>
      <c r="T91" s="318"/>
    </row>
    <row r="92" spans="1:20" s="297" customFormat="1">
      <c r="A92" s="157">
        <v>3113</v>
      </c>
      <c r="B92" s="29">
        <v>6121</v>
      </c>
      <c r="C92" s="247" t="s">
        <v>175</v>
      </c>
      <c r="D92" s="123"/>
      <c r="E92" s="29"/>
      <c r="F92" s="123"/>
      <c r="G92" s="299"/>
      <c r="H92" s="263"/>
      <c r="I92" s="258"/>
      <c r="J92" s="294"/>
      <c r="K92" s="294"/>
      <c r="L92" s="258">
        <v>1200000</v>
      </c>
      <c r="M92" s="263"/>
      <c r="N92" s="263">
        <v>-500000</v>
      </c>
      <c r="O92" s="263">
        <f>SUM(L92:N92)</f>
        <v>700000</v>
      </c>
      <c r="P92" s="263"/>
      <c r="Q92" s="258">
        <v>1200000</v>
      </c>
      <c r="R92" s="263"/>
      <c r="S92" s="370"/>
      <c r="T92" s="320"/>
    </row>
    <row r="93" spans="1:20" s="9" customFormat="1" ht="13.5" thickBot="1">
      <c r="A93" s="34">
        <v>3113</v>
      </c>
      <c r="B93" s="35" t="s">
        <v>42</v>
      </c>
      <c r="C93" s="35" t="s">
        <v>55</v>
      </c>
      <c r="D93" s="115"/>
      <c r="E93" s="35"/>
      <c r="F93" s="115">
        <f>SUM(F88)</f>
        <v>0</v>
      </c>
      <c r="G93" s="206">
        <f>SUM(G88:G88)</f>
        <v>200000</v>
      </c>
      <c r="H93" s="205"/>
      <c r="I93" s="218"/>
      <c r="J93" s="218">
        <f>SUM(J88:J92)</f>
        <v>200000</v>
      </c>
      <c r="K93" s="218"/>
      <c r="L93" s="218">
        <f>SUM(L88:L92)</f>
        <v>1200000</v>
      </c>
      <c r="M93" s="205"/>
      <c r="N93" s="205"/>
      <c r="O93" s="35"/>
      <c r="P93" s="205"/>
      <c r="Q93" s="218">
        <f>SUM(Q88:Q92)</f>
        <v>1500000</v>
      </c>
      <c r="R93" s="205"/>
      <c r="S93" s="331">
        <f>SUM(S88:S92)</f>
        <v>200000</v>
      </c>
      <c r="T93" s="262"/>
    </row>
    <row r="94" spans="1:20" s="18" customFormat="1" ht="13.5" hidden="1" thickBot="1">
      <c r="A94" s="97">
        <v>3316</v>
      </c>
      <c r="B94" s="98">
        <v>5169</v>
      </c>
      <c r="C94" s="98" t="s">
        <v>56</v>
      </c>
      <c r="D94" s="371">
        <v>20000</v>
      </c>
      <c r="E94" s="111"/>
      <c r="F94" s="372">
        <v>20000</v>
      </c>
      <c r="G94" s="231">
        <v>20000</v>
      </c>
      <c r="H94" s="233"/>
      <c r="I94" s="232"/>
      <c r="J94" s="266">
        <f>SUM(G94:I94)</f>
        <v>20000</v>
      </c>
      <c r="K94" s="266">
        <v>20000</v>
      </c>
      <c r="L94" s="232"/>
      <c r="M94" s="233"/>
      <c r="N94" s="233"/>
      <c r="O94" s="98"/>
      <c r="P94" s="233"/>
      <c r="Q94" s="232"/>
      <c r="R94" s="233"/>
      <c r="S94" s="233"/>
      <c r="T94" s="318"/>
    </row>
    <row r="95" spans="1:20" s="9" customFormat="1" ht="13.5" hidden="1" thickBot="1">
      <c r="A95" s="47">
        <v>3316</v>
      </c>
      <c r="B95" s="48" t="s">
        <v>18</v>
      </c>
      <c r="C95" s="48" t="s">
        <v>57</v>
      </c>
      <c r="D95" s="374">
        <f>SUM(D94)</f>
        <v>20000</v>
      </c>
      <c r="E95" s="166"/>
      <c r="F95" s="375">
        <f>SUM(F94)</f>
        <v>20000</v>
      </c>
      <c r="G95" s="176">
        <f>SUM(G94)</f>
        <v>20000</v>
      </c>
      <c r="H95" s="277"/>
      <c r="I95" s="278"/>
      <c r="J95" s="278">
        <f>SUM(J94)</f>
        <v>20000</v>
      </c>
      <c r="K95" s="278"/>
      <c r="L95" s="278"/>
      <c r="M95" s="277"/>
      <c r="N95" s="277"/>
      <c r="O95" s="48"/>
      <c r="P95" s="277"/>
      <c r="Q95" s="278"/>
      <c r="R95" s="277"/>
      <c r="S95" s="277"/>
      <c r="T95" s="262"/>
    </row>
    <row r="96" spans="1:20" s="18" customFormat="1">
      <c r="A96" s="36">
        <v>3326</v>
      </c>
      <c r="B96" s="31">
        <v>5171</v>
      </c>
      <c r="C96" s="31" t="s">
        <v>58</v>
      </c>
      <c r="D96" s="91">
        <v>10000</v>
      </c>
      <c r="E96" s="100"/>
      <c r="F96" s="136">
        <v>10000</v>
      </c>
      <c r="G96" s="179">
        <v>10000</v>
      </c>
      <c r="H96" s="202"/>
      <c r="I96" s="214"/>
      <c r="J96" s="217">
        <f>SUM(G96:I96)</f>
        <v>10000</v>
      </c>
      <c r="K96" s="217">
        <v>10000</v>
      </c>
      <c r="L96" s="214">
        <v>10000</v>
      </c>
      <c r="M96" s="202"/>
      <c r="N96" s="202"/>
      <c r="O96" s="202">
        <f>SUM(L96:N96)</f>
        <v>10000</v>
      </c>
      <c r="P96" s="202"/>
      <c r="Q96" s="214">
        <v>10000</v>
      </c>
      <c r="R96" s="202"/>
      <c r="S96" s="327">
        <v>10000</v>
      </c>
      <c r="T96" s="318"/>
    </row>
    <row r="97" spans="1:20" s="9" customFormat="1" ht="13.5" thickBot="1">
      <c r="A97" s="34">
        <v>3326</v>
      </c>
      <c r="B97" s="35" t="s">
        <v>59</v>
      </c>
      <c r="C97" s="35" t="s">
        <v>60</v>
      </c>
      <c r="D97" s="92">
        <f>SUM(D96)</f>
        <v>10000</v>
      </c>
      <c r="E97" s="101"/>
      <c r="F97" s="137">
        <f>SUM(F96)</f>
        <v>10000</v>
      </c>
      <c r="G97" s="180">
        <f>SUM(G96)</f>
        <v>10000</v>
      </c>
      <c r="H97" s="205"/>
      <c r="I97" s="218"/>
      <c r="J97" s="218">
        <f>SUM(J96)</f>
        <v>10000</v>
      </c>
      <c r="K97" s="218"/>
      <c r="L97" s="218">
        <f>SUM(L96)</f>
        <v>10000</v>
      </c>
      <c r="M97" s="205"/>
      <c r="N97" s="205"/>
      <c r="O97" s="35"/>
      <c r="P97" s="205"/>
      <c r="Q97" s="218">
        <f>SUM(Q96)</f>
        <v>10000</v>
      </c>
      <c r="R97" s="205"/>
      <c r="S97" s="331">
        <f>SUM(S96)</f>
        <v>10000</v>
      </c>
      <c r="T97" s="262"/>
    </row>
    <row r="98" spans="1:20">
      <c r="A98" s="59">
        <v>3399</v>
      </c>
      <c r="B98" s="23">
        <v>5139</v>
      </c>
      <c r="C98" s="41" t="s">
        <v>61</v>
      </c>
      <c r="D98" s="85">
        <v>70000</v>
      </c>
      <c r="E98" s="110"/>
      <c r="F98" s="132">
        <v>40000</v>
      </c>
      <c r="G98" s="178">
        <v>40000</v>
      </c>
      <c r="H98" s="204"/>
      <c r="I98" s="217"/>
      <c r="J98" s="217">
        <f>SUM(G98:I98)</f>
        <v>40000</v>
      </c>
      <c r="K98" s="217">
        <v>40000</v>
      </c>
      <c r="L98" s="217">
        <v>40000</v>
      </c>
      <c r="M98" s="204"/>
      <c r="N98" s="204"/>
      <c r="O98" s="204">
        <f>SUM(L98:N98)</f>
        <v>40000</v>
      </c>
      <c r="P98" s="204">
        <v>23882</v>
      </c>
      <c r="Q98" s="217">
        <v>40000</v>
      </c>
      <c r="R98" s="204">
        <v>30000</v>
      </c>
      <c r="S98" s="325">
        <v>40000</v>
      </c>
    </row>
    <row r="99" spans="1:20">
      <c r="A99" s="60">
        <v>3399</v>
      </c>
      <c r="B99" s="11">
        <v>5169</v>
      </c>
      <c r="C99" s="20" t="s">
        <v>62</v>
      </c>
      <c r="D99" s="86">
        <v>50000</v>
      </c>
      <c r="E99" s="19"/>
      <c r="F99" s="134">
        <v>50000</v>
      </c>
      <c r="G99" s="182">
        <v>50000</v>
      </c>
      <c r="H99" s="194"/>
      <c r="I99" s="211"/>
      <c r="J99" s="211">
        <f>SUM(G99:I99)</f>
        <v>50000</v>
      </c>
      <c r="K99" s="211">
        <v>50000</v>
      </c>
      <c r="L99" s="211">
        <v>50000</v>
      </c>
      <c r="M99" s="194"/>
      <c r="N99" s="194">
        <v>70000</v>
      </c>
      <c r="O99" s="194">
        <f>SUM(L99:N99)</f>
        <v>120000</v>
      </c>
      <c r="P99" s="195">
        <v>110269</v>
      </c>
      <c r="Q99" s="211">
        <v>130000</v>
      </c>
      <c r="R99" s="194">
        <v>140000</v>
      </c>
      <c r="S99" s="323">
        <v>150000</v>
      </c>
    </row>
    <row r="100" spans="1:20">
      <c r="A100" s="62">
        <v>3399</v>
      </c>
      <c r="B100" s="56">
        <v>5175</v>
      </c>
      <c r="C100" s="51" t="s">
        <v>63</v>
      </c>
      <c r="D100" s="88">
        <v>70000</v>
      </c>
      <c r="E100" s="19"/>
      <c r="F100" s="140">
        <v>70000</v>
      </c>
      <c r="G100" s="182">
        <v>70000</v>
      </c>
      <c r="H100" s="194"/>
      <c r="I100" s="211"/>
      <c r="J100" s="211">
        <f>SUM(G100:I100)</f>
        <v>70000</v>
      </c>
      <c r="K100" s="211">
        <v>70000</v>
      </c>
      <c r="L100" s="211">
        <v>70000</v>
      </c>
      <c r="M100" s="194"/>
      <c r="N100" s="194"/>
      <c r="O100" s="194">
        <f>SUM(L100:N100)</f>
        <v>70000</v>
      </c>
      <c r="P100" s="194">
        <v>26767</v>
      </c>
      <c r="Q100" s="211">
        <v>70000</v>
      </c>
      <c r="R100" s="194">
        <v>80000</v>
      </c>
      <c r="S100" s="323">
        <v>80000</v>
      </c>
    </row>
    <row r="101" spans="1:20">
      <c r="A101" s="62">
        <v>3399</v>
      </c>
      <c r="B101" s="56">
        <v>5194</v>
      </c>
      <c r="C101" s="51" t="s">
        <v>64</v>
      </c>
      <c r="D101" s="88">
        <v>30000</v>
      </c>
      <c r="E101" s="19"/>
      <c r="F101" s="140">
        <v>60000</v>
      </c>
      <c r="G101" s="182">
        <v>60000</v>
      </c>
      <c r="H101" s="194"/>
      <c r="I101" s="211"/>
      <c r="J101" s="211">
        <f>SUM(G101:I101)</f>
        <v>60000</v>
      </c>
      <c r="K101" s="211">
        <v>60000</v>
      </c>
      <c r="L101" s="211">
        <v>60000</v>
      </c>
      <c r="M101" s="194"/>
      <c r="N101" s="194">
        <v>20000</v>
      </c>
      <c r="O101" s="194">
        <f>SUM(L101:N101)</f>
        <v>80000</v>
      </c>
      <c r="P101" s="195">
        <v>79770</v>
      </c>
      <c r="Q101" s="211">
        <v>80000</v>
      </c>
      <c r="R101" s="194">
        <v>125000</v>
      </c>
      <c r="S101" s="323">
        <v>130000</v>
      </c>
    </row>
    <row r="102" spans="1:20">
      <c r="A102" s="62">
        <v>3399</v>
      </c>
      <c r="B102" s="56">
        <v>5229</v>
      </c>
      <c r="C102" s="51" t="s">
        <v>65</v>
      </c>
      <c r="D102" s="88">
        <v>70000</v>
      </c>
      <c r="E102" s="19"/>
      <c r="F102" s="140">
        <v>70000</v>
      </c>
      <c r="G102" s="182">
        <v>70000</v>
      </c>
      <c r="H102" s="194"/>
      <c r="I102" s="211"/>
      <c r="J102" s="211">
        <f>SUM(G102:I102)</f>
        <v>70000</v>
      </c>
      <c r="K102" s="211">
        <v>70000</v>
      </c>
      <c r="L102" s="211">
        <v>70000</v>
      </c>
      <c r="M102" s="194"/>
      <c r="N102" s="194"/>
      <c r="O102" s="194">
        <f>SUM(L102:N102)</f>
        <v>70000</v>
      </c>
      <c r="P102" s="194">
        <v>43000</v>
      </c>
      <c r="Q102" s="211">
        <v>70000</v>
      </c>
      <c r="R102" s="194">
        <v>75000</v>
      </c>
      <c r="S102" s="323">
        <v>75000</v>
      </c>
    </row>
    <row r="103" spans="1:20" s="9" customFormat="1" ht="13.5" thickBot="1">
      <c r="A103" s="61">
        <v>3399</v>
      </c>
      <c r="B103" s="39" t="s">
        <v>42</v>
      </c>
      <c r="C103" s="40" t="s">
        <v>66</v>
      </c>
      <c r="D103" s="87">
        <f>SUM(D98:D102)</f>
        <v>290000</v>
      </c>
      <c r="E103" s="109"/>
      <c r="F103" s="133">
        <f>SUM(F98:F102)</f>
        <v>290000</v>
      </c>
      <c r="G103" s="180">
        <f>SUM(G98:G102)</f>
        <v>290000</v>
      </c>
      <c r="H103" s="205"/>
      <c r="I103" s="218"/>
      <c r="J103" s="218">
        <f>SUM(J98:J102)</f>
        <v>290000</v>
      </c>
      <c r="K103" s="218"/>
      <c r="L103" s="218">
        <f>SUM(L98:L102)</f>
        <v>290000</v>
      </c>
      <c r="M103" s="205"/>
      <c r="N103" s="205"/>
      <c r="O103" s="35"/>
      <c r="P103" s="205"/>
      <c r="Q103" s="218">
        <f>SUM(Q98:Q102)</f>
        <v>390000</v>
      </c>
      <c r="R103" s="205">
        <f>SUM(R98:R102)</f>
        <v>450000</v>
      </c>
      <c r="S103" s="331">
        <f>SUM(S98:S102)</f>
        <v>475000</v>
      </c>
      <c r="T103" s="262"/>
    </row>
    <row r="104" spans="1:20" s="18" customFormat="1">
      <c r="A104" s="36">
        <v>3429</v>
      </c>
      <c r="B104" s="31">
        <v>5139</v>
      </c>
      <c r="C104" s="31" t="s">
        <v>67</v>
      </c>
      <c r="D104" s="117"/>
      <c r="E104" s="31"/>
      <c r="F104" s="124">
        <v>10000</v>
      </c>
      <c r="G104" s="179">
        <v>30000</v>
      </c>
      <c r="H104" s="202"/>
      <c r="I104" s="214"/>
      <c r="J104" s="217">
        <f>SUM(G104:I104)</f>
        <v>30000</v>
      </c>
      <c r="K104" s="217">
        <v>30000</v>
      </c>
      <c r="L104" s="214">
        <v>10000</v>
      </c>
      <c r="M104" s="202"/>
      <c r="N104" s="202"/>
      <c r="O104" s="202">
        <f>SUM(L104:N104)</f>
        <v>10000</v>
      </c>
      <c r="P104" s="202">
        <v>8391</v>
      </c>
      <c r="Q104" s="214">
        <v>10000</v>
      </c>
      <c r="R104" s="202">
        <v>25000</v>
      </c>
      <c r="S104" s="327">
        <v>25000</v>
      </c>
      <c r="T104" s="318"/>
    </row>
    <row r="105" spans="1:20" s="18" customFormat="1">
      <c r="A105" s="33">
        <v>3429</v>
      </c>
      <c r="B105" s="27">
        <v>5137</v>
      </c>
      <c r="C105" s="27" t="s">
        <v>68</v>
      </c>
      <c r="D105" s="118"/>
      <c r="E105" s="27"/>
      <c r="F105" s="127">
        <v>100000</v>
      </c>
      <c r="G105" s="181"/>
      <c r="H105" s="196"/>
      <c r="I105" s="212"/>
      <c r="J105" s="103"/>
      <c r="K105" s="103"/>
      <c r="L105" s="212"/>
      <c r="M105" s="196"/>
      <c r="N105" s="196"/>
      <c r="O105" s="27"/>
      <c r="P105" s="196"/>
      <c r="Q105" s="212"/>
      <c r="R105" s="196">
        <v>41000</v>
      </c>
      <c r="S105" s="332"/>
      <c r="T105" s="318"/>
    </row>
    <row r="106" spans="1:20" s="18" customFormat="1">
      <c r="A106" s="97">
        <v>3429</v>
      </c>
      <c r="B106" s="98">
        <v>5151</v>
      </c>
      <c r="C106" s="98" t="s">
        <v>69</v>
      </c>
      <c r="D106" s="99">
        <v>10000</v>
      </c>
      <c r="E106" s="111"/>
      <c r="F106" s="141">
        <v>30000</v>
      </c>
      <c r="G106" s="181">
        <v>40000</v>
      </c>
      <c r="H106" s="196"/>
      <c r="I106" s="212"/>
      <c r="J106" s="211">
        <f>SUM(G106:I106)</f>
        <v>40000</v>
      </c>
      <c r="K106" s="211">
        <v>40000</v>
      </c>
      <c r="L106" s="212">
        <v>20000</v>
      </c>
      <c r="M106" s="196"/>
      <c r="N106" s="196"/>
      <c r="O106" s="196">
        <f t="shared" ref="O106:O111" si="3">SUM(L106:N106)</f>
        <v>20000</v>
      </c>
      <c r="P106" s="263">
        <v>7091</v>
      </c>
      <c r="Q106" s="212">
        <v>20000</v>
      </c>
      <c r="R106" s="196">
        <v>10000</v>
      </c>
      <c r="S106" s="332">
        <v>20000</v>
      </c>
      <c r="T106" s="318"/>
    </row>
    <row r="107" spans="1:20">
      <c r="A107" s="33">
        <v>3429</v>
      </c>
      <c r="B107" s="27">
        <v>5154</v>
      </c>
      <c r="C107" s="27" t="s">
        <v>70</v>
      </c>
      <c r="D107" s="75">
        <v>15000</v>
      </c>
      <c r="E107" s="103"/>
      <c r="F107" s="127">
        <v>20000</v>
      </c>
      <c r="G107" s="182">
        <v>50000</v>
      </c>
      <c r="H107" s="194"/>
      <c r="I107" s="211"/>
      <c r="J107" s="211">
        <f>SUM(G107:I107)</f>
        <v>50000</v>
      </c>
      <c r="K107" s="211">
        <v>50000</v>
      </c>
      <c r="L107" s="211">
        <v>30000</v>
      </c>
      <c r="M107" s="194"/>
      <c r="N107" s="194">
        <v>15000</v>
      </c>
      <c r="O107" s="194">
        <f t="shared" si="3"/>
        <v>45000</v>
      </c>
      <c r="P107" s="263">
        <v>34800</v>
      </c>
      <c r="Q107" s="211">
        <v>55000</v>
      </c>
      <c r="R107" s="194">
        <v>90000</v>
      </c>
      <c r="S107" s="323">
        <v>100000</v>
      </c>
    </row>
    <row r="108" spans="1:20">
      <c r="A108" s="33">
        <v>3429</v>
      </c>
      <c r="B108" s="27">
        <v>5156</v>
      </c>
      <c r="C108" s="27" t="s">
        <v>71</v>
      </c>
      <c r="D108" s="75">
        <v>5000</v>
      </c>
      <c r="E108" s="103"/>
      <c r="F108" s="127">
        <v>5000</v>
      </c>
      <c r="G108" s="182">
        <v>5000</v>
      </c>
      <c r="H108" s="194"/>
      <c r="I108" s="211"/>
      <c r="J108" s="211">
        <f>SUM(G108:I108)</f>
        <v>5000</v>
      </c>
      <c r="K108" s="211">
        <v>5000</v>
      </c>
      <c r="L108" s="211">
        <v>10000</v>
      </c>
      <c r="M108" s="194"/>
      <c r="N108" s="194"/>
      <c r="O108" s="194">
        <f t="shared" si="3"/>
        <v>10000</v>
      </c>
      <c r="P108" s="263">
        <v>4066</v>
      </c>
      <c r="Q108" s="211">
        <v>10000</v>
      </c>
      <c r="R108" s="194">
        <v>5000</v>
      </c>
      <c r="S108" s="323">
        <v>5000</v>
      </c>
    </row>
    <row r="109" spans="1:20">
      <c r="A109" s="33">
        <v>3429</v>
      </c>
      <c r="B109" s="27">
        <v>5169</v>
      </c>
      <c r="C109" s="27" t="s">
        <v>72</v>
      </c>
      <c r="D109" s="75">
        <v>9000</v>
      </c>
      <c r="E109" s="103"/>
      <c r="F109" s="127">
        <v>20000</v>
      </c>
      <c r="G109" s="182">
        <v>20000</v>
      </c>
      <c r="H109" s="194"/>
      <c r="I109" s="211"/>
      <c r="J109" s="211">
        <f>SUM(G109:I109)</f>
        <v>20000</v>
      </c>
      <c r="K109" s="211">
        <v>20000</v>
      </c>
      <c r="L109" s="211">
        <v>20000</v>
      </c>
      <c r="M109" s="194"/>
      <c r="N109" s="194"/>
      <c r="O109" s="194">
        <f t="shared" si="3"/>
        <v>20000</v>
      </c>
      <c r="P109" s="263">
        <v>7091</v>
      </c>
      <c r="Q109" s="211">
        <v>20000</v>
      </c>
      <c r="R109" s="194">
        <v>15000</v>
      </c>
      <c r="S109" s="323">
        <v>20000</v>
      </c>
    </row>
    <row r="110" spans="1:20">
      <c r="A110" s="33">
        <v>3429</v>
      </c>
      <c r="B110" s="27">
        <v>5171</v>
      </c>
      <c r="C110" s="27" t="s">
        <v>73</v>
      </c>
      <c r="D110" s="75">
        <v>80000</v>
      </c>
      <c r="E110" s="103"/>
      <c r="F110" s="127">
        <v>80000</v>
      </c>
      <c r="G110" s="182">
        <v>80000</v>
      </c>
      <c r="H110" s="194"/>
      <c r="I110" s="211"/>
      <c r="J110" s="211">
        <f>SUM(G110:I110)</f>
        <v>80000</v>
      </c>
      <c r="K110" s="211">
        <v>80000</v>
      </c>
      <c r="L110" s="249"/>
      <c r="M110" s="194"/>
      <c r="N110" s="194">
        <v>200000</v>
      </c>
      <c r="O110" s="194">
        <f t="shared" si="3"/>
        <v>200000</v>
      </c>
      <c r="P110" s="263">
        <v>169755</v>
      </c>
      <c r="Q110" s="211">
        <v>100000</v>
      </c>
      <c r="R110" s="194">
        <v>450000</v>
      </c>
      <c r="S110" s="323">
        <v>100000</v>
      </c>
    </row>
    <row r="111" spans="1:20" s="298" customFormat="1" hidden="1">
      <c r="A111" s="157">
        <v>3429</v>
      </c>
      <c r="B111" s="29">
        <v>6121</v>
      </c>
      <c r="C111" s="247" t="s">
        <v>167</v>
      </c>
      <c r="D111" s="293">
        <v>4000000</v>
      </c>
      <c r="E111" s="294"/>
      <c r="F111" s="139">
        <v>500000</v>
      </c>
      <c r="G111" s="248"/>
      <c r="H111" s="195"/>
      <c r="I111" s="249"/>
      <c r="J111" s="250"/>
      <c r="K111" s="250"/>
      <c r="L111" s="249">
        <v>2000000</v>
      </c>
      <c r="M111" s="195"/>
      <c r="N111" s="195">
        <v>-500000</v>
      </c>
      <c r="O111" s="195">
        <f t="shared" si="3"/>
        <v>1500000</v>
      </c>
      <c r="P111" s="195"/>
      <c r="Q111" s="249"/>
      <c r="R111" s="195"/>
      <c r="S111" s="370"/>
      <c r="T111" s="319"/>
    </row>
    <row r="112" spans="1:20">
      <c r="A112" s="119">
        <v>3429</v>
      </c>
      <c r="B112" s="120">
        <v>6122</v>
      </c>
      <c r="C112" s="120" t="s">
        <v>74</v>
      </c>
      <c r="D112" s="121"/>
      <c r="E112" s="122"/>
      <c r="F112" s="142"/>
      <c r="G112" s="182">
        <v>400000</v>
      </c>
      <c r="H112" s="194"/>
      <c r="I112" s="211"/>
      <c r="J112" s="211">
        <f>SUM(G112:I112)</f>
        <v>400000</v>
      </c>
      <c r="K112" s="211">
        <v>400000</v>
      </c>
      <c r="L112" s="211"/>
      <c r="M112" s="194"/>
      <c r="N112" s="194"/>
      <c r="O112" s="130"/>
      <c r="P112" s="194"/>
      <c r="Q112" s="211"/>
      <c r="R112" s="194"/>
      <c r="S112" s="323">
        <v>1500000</v>
      </c>
    </row>
    <row r="113" spans="1:20" s="9" customFormat="1" ht="13.5" thickBot="1">
      <c r="A113" s="34">
        <v>3429</v>
      </c>
      <c r="B113" s="35" t="s">
        <v>42</v>
      </c>
      <c r="C113" s="35" t="s">
        <v>75</v>
      </c>
      <c r="D113" s="154">
        <f>SUM(D106:D111)</f>
        <v>4119000</v>
      </c>
      <c r="E113" s="101"/>
      <c r="F113" s="155">
        <f>SUM(F104:F112)</f>
        <v>765000</v>
      </c>
      <c r="G113" s="180">
        <f>SUM(G104:G112)</f>
        <v>625000</v>
      </c>
      <c r="H113" s="205"/>
      <c r="I113" s="218"/>
      <c r="J113" s="218">
        <f>SUM(J104:J112)</f>
        <v>625000</v>
      </c>
      <c r="K113" s="218"/>
      <c r="L113" s="218">
        <f>SUM(L104:L112)</f>
        <v>2090000</v>
      </c>
      <c r="M113" s="205"/>
      <c r="N113" s="205"/>
      <c r="O113" s="35"/>
      <c r="P113" s="205"/>
      <c r="Q113" s="218">
        <f>SUM(Q104:Q112)</f>
        <v>215000</v>
      </c>
      <c r="R113" s="205">
        <f>SUM(R104:R112)</f>
        <v>636000</v>
      </c>
      <c r="S113" s="331">
        <f>SUM(S104:S112)</f>
        <v>1770000</v>
      </c>
      <c r="T113" s="262"/>
    </row>
    <row r="114" spans="1:20" s="18" customFormat="1">
      <c r="A114" s="36">
        <v>3613</v>
      </c>
      <c r="B114" s="31">
        <v>5137</v>
      </c>
      <c r="C114" s="53" t="s">
        <v>202</v>
      </c>
      <c r="D114" s="117"/>
      <c r="E114" s="31"/>
      <c r="F114" s="117"/>
      <c r="G114" s="201"/>
      <c r="H114" s="202"/>
      <c r="I114" s="202"/>
      <c r="J114" s="202"/>
      <c r="K114" s="202"/>
      <c r="L114" s="202"/>
      <c r="M114" s="202">
        <v>327500</v>
      </c>
      <c r="N114" s="202"/>
      <c r="O114" s="202">
        <f t="shared" ref="O114:O120" si="4">SUM(L114:N114)</f>
        <v>327500</v>
      </c>
      <c r="P114" s="202">
        <v>327426</v>
      </c>
      <c r="Q114" s="214"/>
      <c r="R114" s="202"/>
      <c r="S114" s="327">
        <v>300000</v>
      </c>
      <c r="T114" s="318"/>
    </row>
    <row r="115" spans="1:20" s="18" customFormat="1">
      <c r="A115" s="33">
        <v>3613</v>
      </c>
      <c r="B115" s="29">
        <v>5151</v>
      </c>
      <c r="C115" s="29" t="s">
        <v>76</v>
      </c>
      <c r="D115" s="118"/>
      <c r="E115" s="27"/>
      <c r="F115" s="118">
        <v>5000</v>
      </c>
      <c r="G115" s="199"/>
      <c r="H115" s="196"/>
      <c r="I115" s="196">
        <v>5000</v>
      </c>
      <c r="J115" s="194">
        <v>0</v>
      </c>
      <c r="K115" s="194">
        <v>5000</v>
      </c>
      <c r="L115" s="196">
        <v>10000</v>
      </c>
      <c r="M115" s="196"/>
      <c r="N115" s="196">
        <v>5000</v>
      </c>
      <c r="O115" s="196">
        <f t="shared" si="4"/>
        <v>15000</v>
      </c>
      <c r="P115" s="263">
        <v>11536</v>
      </c>
      <c r="Q115" s="212">
        <v>25000</v>
      </c>
      <c r="R115" s="196">
        <v>25000</v>
      </c>
      <c r="S115" s="332">
        <v>25000</v>
      </c>
      <c r="T115" s="318"/>
    </row>
    <row r="116" spans="1:20" s="18" customFormat="1">
      <c r="A116" s="33">
        <v>3613</v>
      </c>
      <c r="B116" s="27">
        <v>5153</v>
      </c>
      <c r="C116" s="130" t="s">
        <v>213</v>
      </c>
      <c r="D116" s="118">
        <v>18000</v>
      </c>
      <c r="E116" s="27"/>
      <c r="F116" s="118">
        <v>18000</v>
      </c>
      <c r="G116" s="199"/>
      <c r="H116" s="196"/>
      <c r="I116" s="196">
        <v>2000</v>
      </c>
      <c r="J116" s="194">
        <v>0</v>
      </c>
      <c r="K116" s="194">
        <v>2000</v>
      </c>
      <c r="L116" s="196">
        <v>10000</v>
      </c>
      <c r="M116" s="196"/>
      <c r="N116" s="196"/>
      <c r="O116" s="196">
        <f t="shared" si="4"/>
        <v>10000</v>
      </c>
      <c r="P116" s="196"/>
      <c r="Q116" s="212"/>
      <c r="R116" s="196">
        <v>40000</v>
      </c>
      <c r="S116" s="332">
        <v>40000</v>
      </c>
      <c r="T116" s="318"/>
    </row>
    <row r="117" spans="1:20">
      <c r="A117" s="33">
        <v>3613</v>
      </c>
      <c r="B117" s="27">
        <v>5154</v>
      </c>
      <c r="C117" s="27" t="s">
        <v>77</v>
      </c>
      <c r="D117" s="118">
        <v>32000</v>
      </c>
      <c r="E117" s="27"/>
      <c r="F117" s="118">
        <v>25000</v>
      </c>
      <c r="G117" s="200"/>
      <c r="H117" s="194"/>
      <c r="I117" s="194">
        <v>50000</v>
      </c>
      <c r="J117" s="194">
        <v>0</v>
      </c>
      <c r="K117" s="194">
        <v>50000</v>
      </c>
      <c r="L117" s="194">
        <v>70000</v>
      </c>
      <c r="M117" s="194">
        <v>330000</v>
      </c>
      <c r="N117" s="194"/>
      <c r="O117" s="194">
        <f t="shared" si="4"/>
        <v>400000</v>
      </c>
      <c r="P117" s="195">
        <v>306242</v>
      </c>
      <c r="Q117" s="211">
        <v>350000</v>
      </c>
      <c r="R117" s="194">
        <v>600000</v>
      </c>
      <c r="S117" s="323">
        <v>600000</v>
      </c>
    </row>
    <row r="118" spans="1:20">
      <c r="A118" s="33">
        <v>3613</v>
      </c>
      <c r="B118" s="27">
        <v>5169</v>
      </c>
      <c r="C118" s="27" t="s">
        <v>160</v>
      </c>
      <c r="D118" s="118">
        <v>50000</v>
      </c>
      <c r="E118" s="27"/>
      <c r="F118" s="118">
        <v>50000</v>
      </c>
      <c r="G118" s="200"/>
      <c r="H118" s="194"/>
      <c r="I118" s="194">
        <v>5000</v>
      </c>
      <c r="J118" s="194">
        <v>0</v>
      </c>
      <c r="K118" s="194">
        <v>5000</v>
      </c>
      <c r="L118" s="194">
        <v>10000</v>
      </c>
      <c r="M118" s="194"/>
      <c r="N118" s="194"/>
      <c r="O118" s="194">
        <f t="shared" si="4"/>
        <v>10000</v>
      </c>
      <c r="P118" s="194">
        <v>7730</v>
      </c>
      <c r="Q118" s="211">
        <v>15000</v>
      </c>
      <c r="R118" s="194">
        <v>15000</v>
      </c>
      <c r="S118" s="323">
        <v>15000</v>
      </c>
    </row>
    <row r="119" spans="1:20">
      <c r="A119" s="33">
        <v>3613</v>
      </c>
      <c r="B119" s="27">
        <v>5171</v>
      </c>
      <c r="C119" s="130" t="s">
        <v>212</v>
      </c>
      <c r="D119" s="118"/>
      <c r="E119" s="27"/>
      <c r="F119" s="118"/>
      <c r="G119" s="200"/>
      <c r="H119" s="194"/>
      <c r="I119" s="194"/>
      <c r="J119" s="194"/>
      <c r="K119" s="194"/>
      <c r="L119" s="194"/>
      <c r="M119" s="194"/>
      <c r="N119" s="194"/>
      <c r="O119" s="194"/>
      <c r="P119" s="194"/>
      <c r="Q119" s="211"/>
      <c r="R119" s="194">
        <v>30000</v>
      </c>
      <c r="S119" s="323"/>
    </row>
    <row r="120" spans="1:20">
      <c r="A120" s="33">
        <v>3613</v>
      </c>
      <c r="B120" s="27">
        <v>6121</v>
      </c>
      <c r="C120" s="130" t="s">
        <v>190</v>
      </c>
      <c r="D120" s="118"/>
      <c r="E120" s="27"/>
      <c r="F120" s="118"/>
      <c r="G120" s="200">
        <v>25000000</v>
      </c>
      <c r="H120" s="194"/>
      <c r="I120" s="194"/>
      <c r="J120" s="194">
        <f>SUM(G120:I120)</f>
        <v>25000000</v>
      </c>
      <c r="K120" s="194">
        <v>25000000</v>
      </c>
      <c r="L120" s="194"/>
      <c r="M120" s="194">
        <v>2420000</v>
      </c>
      <c r="N120" s="194"/>
      <c r="O120" s="194">
        <f t="shared" si="4"/>
        <v>2420000</v>
      </c>
      <c r="P120" s="195">
        <v>2412497</v>
      </c>
      <c r="Q120" s="211"/>
      <c r="R120" s="194">
        <v>1151000</v>
      </c>
      <c r="S120" s="323"/>
    </row>
    <row r="121" spans="1:20" s="9" customFormat="1" ht="13.5" thickBot="1">
      <c r="A121" s="34">
        <v>3613</v>
      </c>
      <c r="B121" s="35" t="s">
        <v>42</v>
      </c>
      <c r="C121" s="37" t="s">
        <v>26</v>
      </c>
      <c r="D121" s="115">
        <f>SUM(D116:D118)</f>
        <v>100000</v>
      </c>
      <c r="E121" s="37"/>
      <c r="F121" s="115">
        <f>SUM(F115:F118)</f>
        <v>98000</v>
      </c>
      <c r="G121" s="206">
        <f>SUM(G115:G120)</f>
        <v>25000000</v>
      </c>
      <c r="H121" s="205"/>
      <c r="I121" s="205"/>
      <c r="J121" s="205">
        <f>SUM(J115:J120)</f>
        <v>25000000</v>
      </c>
      <c r="K121" s="205"/>
      <c r="L121" s="205">
        <f>SUM(L115:L120)</f>
        <v>100000</v>
      </c>
      <c r="M121" s="205"/>
      <c r="N121" s="205"/>
      <c r="O121" s="35"/>
      <c r="P121" s="205"/>
      <c r="Q121" s="218">
        <f>SUM(Q114:Q120)</f>
        <v>390000</v>
      </c>
      <c r="R121" s="205">
        <f>SUM(R114:R120)</f>
        <v>1861000</v>
      </c>
      <c r="S121" s="331">
        <f>SUM(S114:S120)</f>
        <v>980000</v>
      </c>
      <c r="T121" s="262"/>
    </row>
    <row r="122" spans="1:20">
      <c r="A122" s="59">
        <v>3631</v>
      </c>
      <c r="B122" s="23">
        <v>5154</v>
      </c>
      <c r="C122" s="43" t="s">
        <v>79</v>
      </c>
      <c r="D122" s="90">
        <v>200000</v>
      </c>
      <c r="E122" s="113"/>
      <c r="F122" s="138">
        <v>250000</v>
      </c>
      <c r="G122" s="178">
        <v>250000</v>
      </c>
      <c r="H122" s="204"/>
      <c r="I122" s="217"/>
      <c r="J122" s="217">
        <f>SUM(G122:I122)</f>
        <v>250000</v>
      </c>
      <c r="K122" s="217">
        <v>250000</v>
      </c>
      <c r="L122" s="217">
        <v>260000</v>
      </c>
      <c r="M122" s="204"/>
      <c r="N122" s="204">
        <v>140000</v>
      </c>
      <c r="O122" s="204">
        <f>SUM(L122:N122)</f>
        <v>400000</v>
      </c>
      <c r="P122" s="245">
        <v>327300</v>
      </c>
      <c r="Q122" s="217">
        <v>570000</v>
      </c>
      <c r="R122" s="204">
        <v>500000</v>
      </c>
      <c r="S122" s="325">
        <v>300000</v>
      </c>
    </row>
    <row r="123" spans="1:20">
      <c r="A123" s="62">
        <v>3631</v>
      </c>
      <c r="B123" s="56">
        <v>5171</v>
      </c>
      <c r="C123" s="70" t="s">
        <v>78</v>
      </c>
      <c r="D123" s="96">
        <v>200000</v>
      </c>
      <c r="E123" s="114"/>
      <c r="F123" s="146">
        <v>200000</v>
      </c>
      <c r="G123" s="182">
        <v>100000</v>
      </c>
      <c r="H123" s="194"/>
      <c r="I123" s="211"/>
      <c r="J123" s="211">
        <f>SUM(G123:I123)</f>
        <v>100000</v>
      </c>
      <c r="K123" s="211">
        <v>100000</v>
      </c>
      <c r="L123" s="211">
        <v>100000</v>
      </c>
      <c r="M123" s="194"/>
      <c r="N123" s="194">
        <v>500000</v>
      </c>
      <c r="O123" s="194">
        <f>SUM(L123:N123)</f>
        <v>600000</v>
      </c>
      <c r="P123" s="195">
        <v>571110</v>
      </c>
      <c r="Q123" s="211">
        <v>4700000</v>
      </c>
      <c r="R123" s="194">
        <v>5180000</v>
      </c>
      <c r="S123" s="323">
        <v>100000</v>
      </c>
    </row>
    <row r="124" spans="1:20" s="298" customFormat="1">
      <c r="A124" s="157">
        <v>3631</v>
      </c>
      <c r="B124" s="29">
        <v>6121</v>
      </c>
      <c r="C124" s="247" t="s">
        <v>144</v>
      </c>
      <c r="D124" s="123"/>
      <c r="E124" s="29"/>
      <c r="F124" s="123"/>
      <c r="G124" s="248"/>
      <c r="H124" s="195"/>
      <c r="I124" s="249"/>
      <c r="J124" s="250"/>
      <c r="K124" s="250"/>
      <c r="L124" s="249">
        <v>1000000</v>
      </c>
      <c r="M124" s="195"/>
      <c r="N124" s="195">
        <v>-500000</v>
      </c>
      <c r="O124" s="195">
        <f>SUM(L124:N124)</f>
        <v>500000</v>
      </c>
      <c r="P124" s="195"/>
      <c r="Q124" s="249"/>
      <c r="R124" s="195">
        <v>72000</v>
      </c>
      <c r="S124" s="370"/>
      <c r="T124" s="319"/>
    </row>
    <row r="125" spans="1:20" s="9" customFormat="1" ht="13.5" thickBot="1">
      <c r="A125" s="71">
        <v>3631</v>
      </c>
      <c r="B125" s="72" t="s">
        <v>18</v>
      </c>
      <c r="C125" s="73" t="s">
        <v>80</v>
      </c>
      <c r="D125" s="95">
        <f>SUM(D122:D123)</f>
        <v>400000</v>
      </c>
      <c r="E125" s="112"/>
      <c r="F125" s="145">
        <f>SUM(F122:F123)</f>
        <v>450000</v>
      </c>
      <c r="G125" s="180">
        <f>SUM(G122:G124)</f>
        <v>350000</v>
      </c>
      <c r="H125" s="205"/>
      <c r="I125" s="218"/>
      <c r="J125" s="218">
        <f>SUM(J122:J124)</f>
        <v>350000</v>
      </c>
      <c r="K125" s="218"/>
      <c r="L125" s="218">
        <f>SUM(L122:L124)</f>
        <v>1360000</v>
      </c>
      <c r="M125" s="205"/>
      <c r="N125" s="205"/>
      <c r="O125" s="35"/>
      <c r="P125" s="205"/>
      <c r="Q125" s="218">
        <f>SUM(Q122:Q124)</f>
        <v>5270000</v>
      </c>
      <c r="R125" s="205">
        <f>SUM(R122:R124)</f>
        <v>5752000</v>
      </c>
      <c r="S125" s="331">
        <f>SUM(S122:S124)</f>
        <v>400000</v>
      </c>
      <c r="T125" s="262"/>
    </row>
    <row r="126" spans="1:20" s="18" customFormat="1">
      <c r="A126" s="273">
        <v>3635</v>
      </c>
      <c r="B126" s="274">
        <v>5169</v>
      </c>
      <c r="C126" s="280" t="s">
        <v>81</v>
      </c>
      <c r="D126" s="93">
        <v>100000</v>
      </c>
      <c r="E126" s="114"/>
      <c r="F126" s="143">
        <v>100000</v>
      </c>
      <c r="G126" s="231">
        <v>120000</v>
      </c>
      <c r="H126" s="233"/>
      <c r="I126" s="232"/>
      <c r="J126" s="266">
        <f>SUM(G126:I126)</f>
        <v>120000</v>
      </c>
      <c r="K126" s="266">
        <v>120000</v>
      </c>
      <c r="L126" s="330"/>
      <c r="M126" s="233"/>
      <c r="N126" s="233">
        <v>76300</v>
      </c>
      <c r="O126" s="233">
        <f>SUM(L126:N126)</f>
        <v>76300</v>
      </c>
      <c r="P126" s="233">
        <v>76300</v>
      </c>
      <c r="Q126" s="232">
        <v>350000</v>
      </c>
      <c r="R126" s="233">
        <v>180000</v>
      </c>
      <c r="S126" s="233">
        <v>300000</v>
      </c>
      <c r="T126" s="318"/>
    </row>
    <row r="127" spans="1:20" s="18" customFormat="1">
      <c r="A127" s="170">
        <v>3635</v>
      </c>
      <c r="B127" s="171">
        <v>5364</v>
      </c>
      <c r="C127" s="172" t="s">
        <v>161</v>
      </c>
      <c r="D127" s="173"/>
      <c r="E127" s="114"/>
      <c r="F127" s="174"/>
      <c r="G127" s="190"/>
      <c r="H127" s="196"/>
      <c r="I127" s="212">
        <v>23200</v>
      </c>
      <c r="J127" s="211">
        <v>0</v>
      </c>
      <c r="K127" s="211">
        <v>23200</v>
      </c>
      <c r="L127" s="258">
        <v>100000</v>
      </c>
      <c r="M127" s="194"/>
      <c r="N127" s="196"/>
      <c r="O127" s="196">
        <f>SUM(L127:N127)</f>
        <v>100000</v>
      </c>
      <c r="P127" s="196"/>
      <c r="Q127" s="212"/>
      <c r="R127" s="196"/>
      <c r="S127" s="196"/>
      <c r="T127" s="318"/>
    </row>
    <row r="128" spans="1:20" s="9" customFormat="1" ht="13.5" thickBot="1">
      <c r="A128" s="275">
        <v>3635</v>
      </c>
      <c r="B128" s="276"/>
      <c r="C128" s="376" t="s">
        <v>82</v>
      </c>
      <c r="D128" s="283">
        <f>SUM(D126:D126)</f>
        <v>100000</v>
      </c>
      <c r="E128" s="254"/>
      <c r="F128" s="284">
        <f>SUM(F126:F126)</f>
        <v>100000</v>
      </c>
      <c r="G128" s="176">
        <f>SUM(G126)</f>
        <v>120000</v>
      </c>
      <c r="H128" s="277"/>
      <c r="I128" s="278"/>
      <c r="J128" s="278">
        <f>SUM(J126:J127)</f>
        <v>120000</v>
      </c>
      <c r="K128" s="278"/>
      <c r="L128" s="278">
        <f>SUM(L126:L127)</f>
        <v>100000</v>
      </c>
      <c r="M128" s="277"/>
      <c r="N128" s="277"/>
      <c r="O128" s="48"/>
      <c r="P128" s="277"/>
      <c r="Q128" s="278">
        <f>SUM(Q126:Q127)</f>
        <v>350000</v>
      </c>
      <c r="R128" s="277">
        <f>SUM(R126:R127)</f>
        <v>180000</v>
      </c>
      <c r="S128" s="277">
        <f>SUM(S126:S127)</f>
        <v>300000</v>
      </c>
      <c r="T128" s="262"/>
    </row>
    <row r="129" spans="1:20">
      <c r="A129" s="59">
        <v>3639</v>
      </c>
      <c r="B129" s="23">
        <v>5169</v>
      </c>
      <c r="C129" s="43" t="s">
        <v>83</v>
      </c>
      <c r="D129" s="90">
        <v>300000</v>
      </c>
      <c r="E129" s="113"/>
      <c r="F129" s="138">
        <v>300000</v>
      </c>
      <c r="G129" s="178">
        <v>200000</v>
      </c>
      <c r="H129" s="204"/>
      <c r="I129" s="217"/>
      <c r="J129" s="217">
        <f>SUM(G129:I129)</f>
        <v>200000</v>
      </c>
      <c r="K129" s="217">
        <v>200000</v>
      </c>
      <c r="L129" s="217">
        <v>200000</v>
      </c>
      <c r="M129" s="204"/>
      <c r="N129" s="204"/>
      <c r="O129" s="204">
        <f>SUM(L129:N129)</f>
        <v>200000</v>
      </c>
      <c r="P129" s="204">
        <v>87931</v>
      </c>
      <c r="Q129" s="217">
        <v>200000</v>
      </c>
      <c r="R129" s="204">
        <v>50000</v>
      </c>
      <c r="S129" s="325">
        <v>50000</v>
      </c>
    </row>
    <row r="130" spans="1:20">
      <c r="A130" s="170">
        <v>3639</v>
      </c>
      <c r="B130" s="171">
        <v>6123</v>
      </c>
      <c r="C130" s="172" t="s">
        <v>151</v>
      </c>
      <c r="D130" s="173"/>
      <c r="E130" s="114"/>
      <c r="F130" s="174"/>
      <c r="G130" s="189"/>
      <c r="H130" s="194">
        <v>150000</v>
      </c>
      <c r="I130" s="211"/>
      <c r="J130" s="211">
        <v>0</v>
      </c>
      <c r="K130" s="211">
        <v>150000</v>
      </c>
      <c r="L130" s="211"/>
      <c r="M130" s="194"/>
      <c r="N130" s="194"/>
      <c r="O130" s="130"/>
      <c r="P130" s="194"/>
      <c r="Q130" s="211"/>
      <c r="R130" s="194"/>
      <c r="S130" s="323"/>
    </row>
    <row r="131" spans="1:20">
      <c r="A131" s="170">
        <v>3639</v>
      </c>
      <c r="B131" s="171">
        <v>6122</v>
      </c>
      <c r="C131" s="311" t="s">
        <v>200</v>
      </c>
      <c r="D131" s="173"/>
      <c r="E131" s="114"/>
      <c r="F131" s="174"/>
      <c r="G131" s="189"/>
      <c r="H131" s="194"/>
      <c r="I131" s="211"/>
      <c r="J131" s="211"/>
      <c r="K131" s="211"/>
      <c r="L131" s="211"/>
      <c r="M131" s="194"/>
      <c r="N131" s="194"/>
      <c r="O131" s="130"/>
      <c r="P131" s="194"/>
      <c r="Q131" s="211"/>
      <c r="R131" s="194"/>
      <c r="S131" s="323">
        <v>1000000</v>
      </c>
    </row>
    <row r="132" spans="1:20">
      <c r="A132" s="170">
        <v>3639</v>
      </c>
      <c r="B132" s="171">
        <v>6121</v>
      </c>
      <c r="C132" s="311" t="s">
        <v>199</v>
      </c>
      <c r="D132" s="173"/>
      <c r="E132" s="114"/>
      <c r="F132" s="174"/>
      <c r="G132" s="189"/>
      <c r="H132" s="194"/>
      <c r="I132" s="211"/>
      <c r="J132" s="211"/>
      <c r="K132" s="211"/>
      <c r="L132" s="211"/>
      <c r="M132" s="194"/>
      <c r="N132" s="194"/>
      <c r="O132" s="130"/>
      <c r="P132" s="194"/>
      <c r="Q132" s="211"/>
      <c r="R132" s="194"/>
      <c r="S132" s="323">
        <v>3500000</v>
      </c>
      <c r="T132" s="22">
        <v>6100000</v>
      </c>
    </row>
    <row r="133" spans="1:20">
      <c r="A133" s="62">
        <v>3639</v>
      </c>
      <c r="B133" s="56">
        <v>6130</v>
      </c>
      <c r="C133" s="70" t="s">
        <v>84</v>
      </c>
      <c r="D133" s="96">
        <v>6395900</v>
      </c>
      <c r="E133" s="114"/>
      <c r="F133" s="146">
        <v>6400000</v>
      </c>
      <c r="G133" s="182"/>
      <c r="H133" s="194"/>
      <c r="I133" s="211">
        <v>15000</v>
      </c>
      <c r="J133" s="211">
        <v>0</v>
      </c>
      <c r="K133" s="211">
        <v>15000</v>
      </c>
      <c r="L133" s="211"/>
      <c r="M133" s="194"/>
      <c r="N133" s="194"/>
      <c r="O133" s="130"/>
      <c r="P133" s="194"/>
      <c r="Q133" s="211"/>
      <c r="R133" s="194"/>
      <c r="S133" s="323"/>
      <c r="T133" s="22">
        <v>17400000</v>
      </c>
    </row>
    <row r="134" spans="1:20" s="9" customFormat="1" ht="13.5" thickBot="1">
      <c r="A134" s="64">
        <v>3639</v>
      </c>
      <c r="B134" s="44" t="s">
        <v>42</v>
      </c>
      <c r="C134" s="42" t="s">
        <v>85</v>
      </c>
      <c r="D134" s="89">
        <f>SUM(D129:D133)</f>
        <v>6695900</v>
      </c>
      <c r="E134" s="112"/>
      <c r="F134" s="135">
        <f>SUM(F129:F133)</f>
        <v>6700000</v>
      </c>
      <c r="G134" s="180">
        <f>SUM(G129:G133)</f>
        <v>200000</v>
      </c>
      <c r="H134" s="205"/>
      <c r="I134" s="218"/>
      <c r="J134" s="218">
        <f>SUM(J129:J133)</f>
        <v>200000</v>
      </c>
      <c r="K134" s="218"/>
      <c r="L134" s="218">
        <f>SUM(L129:L133)</f>
        <v>200000</v>
      </c>
      <c r="M134" s="205"/>
      <c r="N134" s="205"/>
      <c r="O134" s="35"/>
      <c r="P134" s="205"/>
      <c r="Q134" s="218">
        <f>SUM(Q129:Q133)</f>
        <v>200000</v>
      </c>
      <c r="R134" s="205">
        <f>SUM(R129:R133)</f>
        <v>50000</v>
      </c>
      <c r="S134" s="331">
        <f>SUM(S129:S133)</f>
        <v>4550000</v>
      </c>
      <c r="T134" s="262"/>
    </row>
    <row r="135" spans="1:20">
      <c r="A135" s="63">
        <v>3721</v>
      </c>
      <c r="B135" s="45">
        <v>5169</v>
      </c>
      <c r="C135" s="43" t="s">
        <v>86</v>
      </c>
      <c r="D135" s="90">
        <v>15000</v>
      </c>
      <c r="E135" s="113"/>
      <c r="F135" s="138">
        <v>13000</v>
      </c>
      <c r="G135" s="178">
        <v>15000</v>
      </c>
      <c r="H135" s="204"/>
      <c r="I135" s="217"/>
      <c r="J135" s="217">
        <f>SUM(G135:I135)</f>
        <v>15000</v>
      </c>
      <c r="K135" s="217">
        <v>15000</v>
      </c>
      <c r="L135" s="217">
        <v>15000</v>
      </c>
      <c r="M135" s="204"/>
      <c r="N135" s="204"/>
      <c r="O135" s="204">
        <f>SUM(L135:N135)</f>
        <v>15000</v>
      </c>
      <c r="P135" s="204">
        <v>14540</v>
      </c>
      <c r="Q135" s="217">
        <v>15000</v>
      </c>
      <c r="R135" s="204">
        <v>25000</v>
      </c>
      <c r="S135" s="325">
        <v>30000</v>
      </c>
    </row>
    <row r="136" spans="1:20" ht="13.5" thickBot="1">
      <c r="A136" s="64">
        <v>3721</v>
      </c>
      <c r="B136" s="44" t="s">
        <v>42</v>
      </c>
      <c r="C136" s="40" t="s">
        <v>87</v>
      </c>
      <c r="D136" s="89">
        <f>D135</f>
        <v>15000</v>
      </c>
      <c r="E136" s="109"/>
      <c r="F136" s="135">
        <f>F135</f>
        <v>13000</v>
      </c>
      <c r="G136" s="180">
        <f>SUM(G135)</f>
        <v>15000</v>
      </c>
      <c r="H136" s="203"/>
      <c r="I136" s="215"/>
      <c r="J136" s="215">
        <f>SUM(J135)</f>
        <v>15000</v>
      </c>
      <c r="K136" s="215"/>
      <c r="L136" s="218">
        <f>SUM(L135)</f>
        <v>15000</v>
      </c>
      <c r="M136" s="203"/>
      <c r="N136" s="203"/>
      <c r="O136" s="268"/>
      <c r="P136" s="203"/>
      <c r="Q136" s="218">
        <f>SUM(Q135)</f>
        <v>15000</v>
      </c>
      <c r="R136" s="205">
        <f>SUM(R135)</f>
        <v>25000</v>
      </c>
      <c r="S136" s="331">
        <f>SUM(S135)</f>
        <v>30000</v>
      </c>
    </row>
    <row r="137" spans="1:20">
      <c r="A137" s="63">
        <v>3722</v>
      </c>
      <c r="B137" s="45">
        <v>5169</v>
      </c>
      <c r="C137" s="41" t="s">
        <v>88</v>
      </c>
      <c r="D137" s="90">
        <v>850000</v>
      </c>
      <c r="E137" s="110"/>
      <c r="F137" s="138">
        <v>1000000</v>
      </c>
      <c r="G137" s="178">
        <v>1000000</v>
      </c>
      <c r="H137" s="204"/>
      <c r="I137" s="217"/>
      <c r="J137" s="217">
        <f>SUM(G137:I137)</f>
        <v>1000000</v>
      </c>
      <c r="K137" s="217">
        <v>1000000</v>
      </c>
      <c r="L137" s="217">
        <v>800000</v>
      </c>
      <c r="M137" s="204"/>
      <c r="N137" s="204"/>
      <c r="O137" s="204">
        <f>SUM(L137:N137)</f>
        <v>800000</v>
      </c>
      <c r="P137" s="204">
        <v>458861</v>
      </c>
      <c r="Q137" s="217">
        <v>800000</v>
      </c>
      <c r="R137" s="204">
        <v>700000</v>
      </c>
      <c r="S137" s="325">
        <v>720000</v>
      </c>
    </row>
    <row r="138" spans="1:20" ht="13.5" thickBot="1">
      <c r="A138" s="64">
        <v>3722</v>
      </c>
      <c r="B138" s="44" t="s">
        <v>42</v>
      </c>
      <c r="C138" s="40" t="s">
        <v>89</v>
      </c>
      <c r="D138" s="89">
        <f>D137</f>
        <v>850000</v>
      </c>
      <c r="E138" s="109"/>
      <c r="F138" s="135">
        <f>F137</f>
        <v>1000000</v>
      </c>
      <c r="G138" s="180">
        <f>SUM(G137)</f>
        <v>1000000</v>
      </c>
      <c r="H138" s="203"/>
      <c r="I138" s="215"/>
      <c r="J138" s="218">
        <f>SUM(J137)</f>
        <v>1000000</v>
      </c>
      <c r="K138" s="218"/>
      <c r="L138" s="218">
        <f>SUM(L137)</f>
        <v>800000</v>
      </c>
      <c r="M138" s="203"/>
      <c r="N138" s="203"/>
      <c r="O138" s="268"/>
      <c r="P138" s="203"/>
      <c r="Q138" s="218">
        <f>SUM(Q137)</f>
        <v>800000</v>
      </c>
      <c r="R138" s="205">
        <f>SUM(R137)</f>
        <v>700000</v>
      </c>
      <c r="S138" s="331">
        <f>SUM(S137)</f>
        <v>720000</v>
      </c>
    </row>
    <row r="139" spans="1:20" s="18" customFormat="1">
      <c r="A139" s="156">
        <v>3725</v>
      </c>
      <c r="B139" s="38">
        <v>5139</v>
      </c>
      <c r="C139" s="31" t="s">
        <v>152</v>
      </c>
      <c r="D139" s="116"/>
      <c r="E139" s="31"/>
      <c r="F139" s="116"/>
      <c r="G139" s="201"/>
      <c r="H139" s="202">
        <v>1240000</v>
      </c>
      <c r="I139" s="202"/>
      <c r="J139" s="217">
        <v>0</v>
      </c>
      <c r="K139" s="217">
        <v>1240000</v>
      </c>
      <c r="L139" s="214"/>
      <c r="M139" s="202"/>
      <c r="N139" s="202"/>
      <c r="O139" s="31"/>
      <c r="P139" s="202"/>
      <c r="Q139" s="214"/>
      <c r="R139" s="202"/>
      <c r="S139" s="327"/>
      <c r="T139" s="318"/>
    </row>
    <row r="140" spans="1:20">
      <c r="A140" s="157">
        <v>3725</v>
      </c>
      <c r="B140" s="29">
        <v>5169</v>
      </c>
      <c r="C140" s="27" t="s">
        <v>90</v>
      </c>
      <c r="D140" s="123">
        <v>400000</v>
      </c>
      <c r="E140" s="27"/>
      <c r="F140" s="123">
        <v>650000</v>
      </c>
      <c r="G140" s="200">
        <v>650000</v>
      </c>
      <c r="H140" s="194"/>
      <c r="I140" s="194"/>
      <c r="J140" s="211">
        <f>SUM(G140:I140)</f>
        <v>650000</v>
      </c>
      <c r="K140" s="211">
        <v>650000</v>
      </c>
      <c r="L140" s="211">
        <v>700000</v>
      </c>
      <c r="M140" s="194"/>
      <c r="N140" s="194">
        <v>300000</v>
      </c>
      <c r="O140" s="194">
        <f>SUM(L140:N140)</f>
        <v>1000000</v>
      </c>
      <c r="P140" s="195">
        <v>765791</v>
      </c>
      <c r="Q140" s="211">
        <v>1000000</v>
      </c>
      <c r="R140" s="194">
        <v>1050000</v>
      </c>
      <c r="S140" s="323">
        <v>1100000</v>
      </c>
    </row>
    <row r="141" spans="1:20">
      <c r="A141" s="157">
        <v>3725</v>
      </c>
      <c r="B141" s="29">
        <v>5171</v>
      </c>
      <c r="C141" s="27" t="s">
        <v>91</v>
      </c>
      <c r="D141" s="123">
        <v>15000</v>
      </c>
      <c r="E141" s="27"/>
      <c r="F141" s="123"/>
      <c r="G141" s="200"/>
      <c r="H141" s="194"/>
      <c r="I141" s="194"/>
      <c r="J141" s="240"/>
      <c r="K141" s="240"/>
      <c r="L141" s="211"/>
      <c r="M141" s="194"/>
      <c r="N141" s="194"/>
      <c r="O141" s="130"/>
      <c r="P141" s="194"/>
      <c r="Q141" s="211"/>
      <c r="R141" s="194"/>
      <c r="S141" s="323"/>
    </row>
    <row r="142" spans="1:20" ht="13.5" thickBot="1">
      <c r="A142" s="158">
        <v>3725</v>
      </c>
      <c r="B142" s="37" t="s">
        <v>42</v>
      </c>
      <c r="C142" s="35" t="s">
        <v>32</v>
      </c>
      <c r="D142" s="115">
        <f>SUM(D140:D141)</f>
        <v>415000</v>
      </c>
      <c r="E142" s="35"/>
      <c r="F142" s="115">
        <f>SUM(F140:F141)</f>
        <v>650000</v>
      </c>
      <c r="G142" s="206">
        <f>SUM(G140:G141)</f>
        <v>650000</v>
      </c>
      <c r="H142" s="203"/>
      <c r="I142" s="203"/>
      <c r="J142" s="218">
        <f>SUM(J139:J141)</f>
        <v>650000</v>
      </c>
      <c r="K142" s="218"/>
      <c r="L142" s="218">
        <f>SUM(L139:L141)</f>
        <v>700000</v>
      </c>
      <c r="M142" s="203"/>
      <c r="N142" s="203"/>
      <c r="O142" s="268"/>
      <c r="P142" s="203"/>
      <c r="Q142" s="218">
        <f>SUM(Q139:Q141)</f>
        <v>1000000</v>
      </c>
      <c r="R142" s="205">
        <f>SUM(R140:R141)</f>
        <v>1050000</v>
      </c>
      <c r="S142" s="331">
        <f>SUM(S140:S141)</f>
        <v>1100000</v>
      </c>
    </row>
    <row r="143" spans="1:20" s="18" customFormat="1">
      <c r="A143" s="156">
        <v>3726</v>
      </c>
      <c r="B143" s="38">
        <v>5139</v>
      </c>
      <c r="C143" s="38" t="s">
        <v>184</v>
      </c>
      <c r="D143" s="116"/>
      <c r="E143" s="31"/>
      <c r="F143" s="116"/>
      <c r="G143" s="201"/>
      <c r="H143" s="202"/>
      <c r="I143" s="202"/>
      <c r="J143" s="202"/>
      <c r="K143" s="202"/>
      <c r="L143" s="202"/>
      <c r="M143" s="202"/>
      <c r="N143" s="202">
        <v>30400</v>
      </c>
      <c r="O143" s="202">
        <f>SUM(L143:N143)</f>
        <v>30400</v>
      </c>
      <c r="P143" s="202">
        <v>30347</v>
      </c>
      <c r="Q143" s="214"/>
      <c r="R143" s="202"/>
      <c r="S143" s="327"/>
      <c r="T143" s="318"/>
    </row>
    <row r="144" spans="1:20">
      <c r="A144" s="157">
        <v>3726</v>
      </c>
      <c r="B144" s="282">
        <v>5169</v>
      </c>
      <c r="C144" s="27" t="s">
        <v>92</v>
      </c>
      <c r="D144" s="123">
        <v>105000</v>
      </c>
      <c r="E144" s="27"/>
      <c r="F144" s="123">
        <v>200500</v>
      </c>
      <c r="G144" s="200">
        <v>200500</v>
      </c>
      <c r="H144" s="194"/>
      <c r="I144" s="194"/>
      <c r="J144" s="194">
        <f>SUM(G144:I144)</f>
        <v>200500</v>
      </c>
      <c r="K144" s="194">
        <v>20500</v>
      </c>
      <c r="L144" s="194">
        <v>200000</v>
      </c>
      <c r="M144" s="194"/>
      <c r="N144" s="194">
        <v>100000</v>
      </c>
      <c r="O144" s="194">
        <f>SUM(L144:N144)</f>
        <v>300000</v>
      </c>
      <c r="P144" s="195">
        <v>238769</v>
      </c>
      <c r="Q144" s="211">
        <v>300000</v>
      </c>
      <c r="R144" s="194">
        <v>400000</v>
      </c>
      <c r="S144" s="323">
        <v>410000</v>
      </c>
    </row>
    <row r="145" spans="1:19" ht="13.5" thickBot="1">
      <c r="A145" s="158">
        <v>3726</v>
      </c>
      <c r="B145" s="37" t="s">
        <v>42</v>
      </c>
      <c r="C145" s="35" t="s">
        <v>93</v>
      </c>
      <c r="D145" s="115">
        <f>SUM(D144)</f>
        <v>105000</v>
      </c>
      <c r="E145" s="35"/>
      <c r="F145" s="115">
        <f>SUM(F144)</f>
        <v>200500</v>
      </c>
      <c r="G145" s="206">
        <f>SUM(G144)</f>
        <v>200500</v>
      </c>
      <c r="H145" s="203"/>
      <c r="I145" s="203"/>
      <c r="J145" s="205">
        <f>SUM(J144)</f>
        <v>200500</v>
      </c>
      <c r="K145" s="205"/>
      <c r="L145" s="205">
        <f>SUM(L144)</f>
        <v>200000</v>
      </c>
      <c r="M145" s="203"/>
      <c r="N145" s="203"/>
      <c r="O145" s="268"/>
      <c r="P145" s="203"/>
      <c r="Q145" s="218">
        <f>SUM(Q143:Q144)</f>
        <v>300000</v>
      </c>
      <c r="R145" s="205">
        <f>SUM(R144)</f>
        <v>400000</v>
      </c>
      <c r="S145" s="331">
        <f>SUM(S144)</f>
        <v>410000</v>
      </c>
    </row>
    <row r="146" spans="1:19">
      <c r="A146" s="63">
        <v>3729</v>
      </c>
      <c r="B146" s="45">
        <v>5169</v>
      </c>
      <c r="C146" s="41" t="s">
        <v>94</v>
      </c>
      <c r="D146" s="90">
        <v>50000</v>
      </c>
      <c r="E146" s="110"/>
      <c r="F146" s="138">
        <v>17000</v>
      </c>
      <c r="G146" s="178">
        <v>30000</v>
      </c>
      <c r="H146" s="204"/>
      <c r="I146" s="217">
        <v>10000</v>
      </c>
      <c r="J146" s="217">
        <v>30000</v>
      </c>
      <c r="K146" s="217">
        <v>40000</v>
      </c>
      <c r="L146" s="217">
        <v>40000</v>
      </c>
      <c r="M146" s="204"/>
      <c r="N146" s="204"/>
      <c r="O146" s="204">
        <f>SUM(L146:N146)</f>
        <v>40000</v>
      </c>
      <c r="P146" s="204">
        <v>15661</v>
      </c>
      <c r="Q146" s="217">
        <v>30000</v>
      </c>
      <c r="R146" s="204">
        <v>35000</v>
      </c>
      <c r="S146" s="325">
        <v>35000</v>
      </c>
    </row>
    <row r="147" spans="1:19" ht="13.5" thickBot="1">
      <c r="A147" s="64">
        <v>3729</v>
      </c>
      <c r="B147" s="44" t="s">
        <v>42</v>
      </c>
      <c r="C147" s="40" t="s">
        <v>95</v>
      </c>
      <c r="D147" s="89">
        <f>D146</f>
        <v>50000</v>
      </c>
      <c r="E147" s="109"/>
      <c r="F147" s="135">
        <f>F146</f>
        <v>17000</v>
      </c>
      <c r="G147" s="180">
        <f>SUM(G146)</f>
        <v>30000</v>
      </c>
      <c r="H147" s="203"/>
      <c r="I147" s="215"/>
      <c r="J147" s="218">
        <f>SUM(J146)</f>
        <v>30000</v>
      </c>
      <c r="K147" s="218"/>
      <c r="L147" s="218">
        <f>SUM(L146)</f>
        <v>40000</v>
      </c>
      <c r="M147" s="203"/>
      <c r="N147" s="203"/>
      <c r="O147" s="268"/>
      <c r="P147" s="203"/>
      <c r="Q147" s="218">
        <f>SUM(Q146)</f>
        <v>30000</v>
      </c>
      <c r="R147" s="205">
        <f>SUM(R146)</f>
        <v>35000</v>
      </c>
      <c r="S147" s="331">
        <f>SUM(S146)</f>
        <v>35000</v>
      </c>
    </row>
    <row r="148" spans="1:19">
      <c r="A148" s="63">
        <v>3745</v>
      </c>
      <c r="B148" s="45">
        <v>5137</v>
      </c>
      <c r="C148" s="41" t="s">
        <v>96</v>
      </c>
      <c r="D148" s="90">
        <v>50000</v>
      </c>
      <c r="E148" s="110"/>
      <c r="F148" s="138">
        <v>50000</v>
      </c>
      <c r="G148" s="178"/>
      <c r="H148" s="204"/>
      <c r="I148" s="217"/>
      <c r="J148" s="104"/>
      <c r="K148" s="104"/>
      <c r="L148" s="217"/>
      <c r="M148" s="204"/>
      <c r="N148" s="204"/>
      <c r="O148" s="53"/>
      <c r="P148" s="204"/>
      <c r="Q148" s="217"/>
      <c r="R148" s="204">
        <v>50000</v>
      </c>
      <c r="S148" s="325"/>
    </row>
    <row r="149" spans="1:19">
      <c r="A149" s="65">
        <v>3745</v>
      </c>
      <c r="B149" s="21">
        <v>5139</v>
      </c>
      <c r="C149" s="20" t="s">
        <v>97</v>
      </c>
      <c r="D149" s="94">
        <v>90000</v>
      </c>
      <c r="E149" s="19"/>
      <c r="F149" s="144">
        <v>90000</v>
      </c>
      <c r="G149" s="182">
        <v>90000</v>
      </c>
      <c r="H149" s="194"/>
      <c r="I149" s="211"/>
      <c r="J149" s="211">
        <v>0</v>
      </c>
      <c r="K149" s="211">
        <v>90000</v>
      </c>
      <c r="L149" s="211">
        <v>90000</v>
      </c>
      <c r="M149" s="194"/>
      <c r="N149" s="194">
        <v>60000</v>
      </c>
      <c r="O149" s="194">
        <f>SUM(L149:N149)</f>
        <v>150000</v>
      </c>
      <c r="P149" s="195">
        <v>135792</v>
      </c>
      <c r="Q149" s="211">
        <v>150000</v>
      </c>
      <c r="R149" s="194">
        <v>170000</v>
      </c>
      <c r="S149" s="323">
        <v>150000</v>
      </c>
    </row>
    <row r="150" spans="1:19">
      <c r="A150" s="65">
        <v>3745</v>
      </c>
      <c r="B150" s="21">
        <v>5156</v>
      </c>
      <c r="C150" s="20" t="s">
        <v>98</v>
      </c>
      <c r="D150" s="94">
        <v>15000</v>
      </c>
      <c r="E150" s="19"/>
      <c r="F150" s="144">
        <v>15000</v>
      </c>
      <c r="G150" s="182">
        <v>15000</v>
      </c>
      <c r="H150" s="194"/>
      <c r="I150" s="211"/>
      <c r="J150" s="211">
        <v>0</v>
      </c>
      <c r="K150" s="211">
        <v>15000</v>
      </c>
      <c r="L150" s="211">
        <v>20000</v>
      </c>
      <c r="M150" s="194"/>
      <c r="N150" s="194">
        <v>10000</v>
      </c>
      <c r="O150" s="194">
        <f>SUM(L150:N150)</f>
        <v>30000</v>
      </c>
      <c r="P150" s="195">
        <v>31770</v>
      </c>
      <c r="Q150" s="211">
        <v>50000</v>
      </c>
      <c r="R150" s="194">
        <v>60000</v>
      </c>
      <c r="S150" s="323">
        <v>60000</v>
      </c>
    </row>
    <row r="151" spans="1:19">
      <c r="A151" s="65">
        <v>3745</v>
      </c>
      <c r="B151" s="21">
        <v>5171</v>
      </c>
      <c r="C151" s="20" t="s">
        <v>99</v>
      </c>
      <c r="D151" s="94">
        <v>200000</v>
      </c>
      <c r="E151" s="19"/>
      <c r="F151" s="144">
        <v>350000</v>
      </c>
      <c r="G151" s="182">
        <v>500000</v>
      </c>
      <c r="H151" s="194"/>
      <c r="I151" s="211"/>
      <c r="J151" s="211">
        <v>0</v>
      </c>
      <c r="K151" s="211">
        <v>500000</v>
      </c>
      <c r="L151" s="211">
        <v>500000</v>
      </c>
      <c r="M151" s="194"/>
      <c r="N151" s="194">
        <v>100000</v>
      </c>
      <c r="O151" s="194">
        <f>SUM(L151:N151)</f>
        <v>600000</v>
      </c>
      <c r="P151" s="195">
        <v>485865</v>
      </c>
      <c r="Q151" s="211">
        <v>200000</v>
      </c>
      <c r="R151" s="194">
        <v>450000</v>
      </c>
      <c r="S151" s="323">
        <v>400000</v>
      </c>
    </row>
    <row r="152" spans="1:19" ht="13.5" thickBot="1">
      <c r="A152" s="64">
        <v>3745</v>
      </c>
      <c r="B152" s="44" t="s">
        <v>42</v>
      </c>
      <c r="C152" s="40" t="s">
        <v>100</v>
      </c>
      <c r="D152" s="89">
        <f>SUM(D148:D151)</f>
        <v>355000</v>
      </c>
      <c r="E152" s="109"/>
      <c r="F152" s="135">
        <f>SUM(F148:F151)</f>
        <v>505000</v>
      </c>
      <c r="G152" s="180">
        <f>SUM(G148:G151)</f>
        <v>605000</v>
      </c>
      <c r="H152" s="203"/>
      <c r="I152" s="215"/>
      <c r="J152" s="218">
        <f>SUM(J148:J151)</f>
        <v>0</v>
      </c>
      <c r="K152" s="218"/>
      <c r="L152" s="218">
        <f>SUM(L149:L151)</f>
        <v>610000</v>
      </c>
      <c r="M152" s="203"/>
      <c r="N152" s="203"/>
      <c r="O152" s="268"/>
      <c r="P152" s="203"/>
      <c r="Q152" s="218">
        <f>SUM(Q148:Q151)</f>
        <v>400000</v>
      </c>
      <c r="R152" s="205">
        <f>SUM(R148:R151)</f>
        <v>730000</v>
      </c>
      <c r="S152" s="331">
        <f>SUM(S148:S151)</f>
        <v>610000</v>
      </c>
    </row>
    <row r="153" spans="1:19">
      <c r="A153" s="156">
        <v>5219</v>
      </c>
      <c r="B153" s="38">
        <v>5169</v>
      </c>
      <c r="C153" s="53" t="s">
        <v>171</v>
      </c>
      <c r="D153" s="116"/>
      <c r="E153" s="31"/>
      <c r="F153" s="116"/>
      <c r="G153" s="179">
        <v>10000</v>
      </c>
      <c r="H153" s="204"/>
      <c r="I153" s="217"/>
      <c r="J153" s="217">
        <f>SUM(G153:I153)</f>
        <v>10000</v>
      </c>
      <c r="K153" s="217">
        <v>10000</v>
      </c>
      <c r="L153" s="217">
        <v>10000</v>
      </c>
      <c r="M153" s="204"/>
      <c r="N153" s="204"/>
      <c r="O153" s="204">
        <f>SUM(L153:N153)</f>
        <v>10000</v>
      </c>
      <c r="P153" s="204"/>
      <c r="Q153" s="217">
        <v>10000</v>
      </c>
      <c r="R153" s="204"/>
      <c r="S153" s="325">
        <v>10000</v>
      </c>
    </row>
    <row r="154" spans="1:19" ht="13.5" thickBot="1">
      <c r="A154" s="158">
        <v>5219</v>
      </c>
      <c r="B154" s="37" t="s">
        <v>42</v>
      </c>
      <c r="C154" s="35" t="s">
        <v>145</v>
      </c>
      <c r="D154" s="115"/>
      <c r="E154" s="35"/>
      <c r="F154" s="115">
        <f>SUM(F153:F153)</f>
        <v>0</v>
      </c>
      <c r="G154" s="180">
        <f>SUM(G153:G153)</f>
        <v>10000</v>
      </c>
      <c r="H154" s="203"/>
      <c r="I154" s="215"/>
      <c r="J154" s="215">
        <f>SUM(J153:J153)</f>
        <v>10000</v>
      </c>
      <c r="K154" s="215"/>
      <c r="L154" s="218">
        <f>SUM(L153:L153)</f>
        <v>10000</v>
      </c>
      <c r="M154" s="203"/>
      <c r="N154" s="203"/>
      <c r="O154" s="268"/>
      <c r="P154" s="203"/>
      <c r="Q154" s="218">
        <f>SUM(Q153)</f>
        <v>10000</v>
      </c>
      <c r="R154" s="205"/>
      <c r="S154" s="331">
        <f>SUM(S153)</f>
        <v>10000</v>
      </c>
    </row>
    <row r="155" spans="1:19">
      <c r="A155" s="63">
        <v>5512</v>
      </c>
      <c r="B155" s="45">
        <v>5137</v>
      </c>
      <c r="C155" s="41" t="s">
        <v>101</v>
      </c>
      <c r="D155" s="90">
        <v>105000</v>
      </c>
      <c r="E155" s="110"/>
      <c r="F155" s="138">
        <v>105000</v>
      </c>
      <c r="G155" s="178">
        <v>60000</v>
      </c>
      <c r="H155" s="204"/>
      <c r="I155" s="217"/>
      <c r="J155" s="217">
        <f t="shared" ref="J155:J160" si="5">SUM(G155:I155)</f>
        <v>60000</v>
      </c>
      <c r="K155" s="217">
        <v>60000</v>
      </c>
      <c r="L155" s="246">
        <v>20000</v>
      </c>
      <c r="M155" s="204"/>
      <c r="N155" s="204"/>
      <c r="O155" s="204">
        <f t="shared" ref="O155:O160" si="6">SUM(L155:N155)</f>
        <v>20000</v>
      </c>
      <c r="P155" s="204"/>
      <c r="Q155" s="217">
        <v>20000</v>
      </c>
      <c r="R155" s="204">
        <v>130000</v>
      </c>
      <c r="S155" s="325">
        <v>20000</v>
      </c>
    </row>
    <row r="156" spans="1:19">
      <c r="A156" s="66">
        <v>5512</v>
      </c>
      <c r="B156" s="50">
        <v>5139</v>
      </c>
      <c r="C156" s="49" t="s">
        <v>102</v>
      </c>
      <c r="D156" s="93">
        <v>5000</v>
      </c>
      <c r="E156" s="19"/>
      <c r="F156" s="143">
        <v>5000</v>
      </c>
      <c r="G156" s="182">
        <v>5000</v>
      </c>
      <c r="H156" s="194"/>
      <c r="I156" s="211"/>
      <c r="J156" s="211">
        <f t="shared" si="5"/>
        <v>5000</v>
      </c>
      <c r="K156" s="211">
        <v>5000</v>
      </c>
      <c r="L156" s="211">
        <v>5000</v>
      </c>
      <c r="M156" s="194"/>
      <c r="N156" s="194"/>
      <c r="O156" s="194">
        <f t="shared" si="6"/>
        <v>5000</v>
      </c>
      <c r="P156" s="194">
        <v>4580</v>
      </c>
      <c r="Q156" s="211">
        <v>5000</v>
      </c>
      <c r="R156" s="194">
        <v>5000</v>
      </c>
      <c r="S156" s="323">
        <v>5000</v>
      </c>
    </row>
    <row r="157" spans="1:19">
      <c r="A157" s="65">
        <v>5512</v>
      </c>
      <c r="B157" s="21">
        <v>5154</v>
      </c>
      <c r="C157" s="20" t="s">
        <v>103</v>
      </c>
      <c r="D157" s="94">
        <v>20000</v>
      </c>
      <c r="E157" s="19"/>
      <c r="F157" s="144">
        <v>20000</v>
      </c>
      <c r="G157" s="182">
        <v>20000</v>
      </c>
      <c r="H157" s="194"/>
      <c r="I157" s="211"/>
      <c r="J157" s="211">
        <f t="shared" si="5"/>
        <v>20000</v>
      </c>
      <c r="K157" s="211">
        <v>20000</v>
      </c>
      <c r="L157" s="211">
        <v>20000</v>
      </c>
      <c r="M157" s="194"/>
      <c r="N157" s="194">
        <v>20000</v>
      </c>
      <c r="O157" s="194">
        <f t="shared" si="6"/>
        <v>40000</v>
      </c>
      <c r="P157" s="195">
        <v>26320</v>
      </c>
      <c r="Q157" s="211">
        <v>40000</v>
      </c>
      <c r="R157" s="194">
        <v>40000</v>
      </c>
      <c r="S157" s="323">
        <v>40000</v>
      </c>
    </row>
    <row r="158" spans="1:19">
      <c r="A158" s="65">
        <v>5512</v>
      </c>
      <c r="B158" s="21">
        <v>5156</v>
      </c>
      <c r="C158" s="20" t="s">
        <v>104</v>
      </c>
      <c r="D158" s="94">
        <v>15000</v>
      </c>
      <c r="E158" s="19"/>
      <c r="F158" s="144">
        <v>15000</v>
      </c>
      <c r="G158" s="182">
        <v>15000</v>
      </c>
      <c r="H158" s="194"/>
      <c r="I158" s="211"/>
      <c r="J158" s="211">
        <f t="shared" si="5"/>
        <v>15000</v>
      </c>
      <c r="K158" s="211">
        <v>15000</v>
      </c>
      <c r="L158" s="211">
        <v>15000</v>
      </c>
      <c r="M158" s="194"/>
      <c r="N158" s="194"/>
      <c r="O158" s="194">
        <f t="shared" si="6"/>
        <v>15000</v>
      </c>
      <c r="P158" s="194">
        <v>10711</v>
      </c>
      <c r="Q158" s="211">
        <v>15000</v>
      </c>
      <c r="R158" s="194">
        <v>15000</v>
      </c>
      <c r="S158" s="323">
        <v>15000</v>
      </c>
    </row>
    <row r="159" spans="1:19">
      <c r="A159" s="65">
        <v>5512</v>
      </c>
      <c r="B159" s="21">
        <v>5163</v>
      </c>
      <c r="C159" s="20" t="s">
        <v>105</v>
      </c>
      <c r="D159" s="94">
        <v>6500</v>
      </c>
      <c r="E159" s="19"/>
      <c r="F159" s="144">
        <v>6500</v>
      </c>
      <c r="G159" s="182">
        <v>6500</v>
      </c>
      <c r="H159" s="194"/>
      <c r="I159" s="211"/>
      <c r="J159" s="211">
        <f t="shared" si="5"/>
        <v>6500</v>
      </c>
      <c r="K159" s="211">
        <v>6500</v>
      </c>
      <c r="L159" s="211">
        <v>6000</v>
      </c>
      <c r="M159" s="194"/>
      <c r="N159" s="194"/>
      <c r="O159" s="194">
        <f t="shared" si="6"/>
        <v>6000</v>
      </c>
      <c r="P159" s="194">
        <v>6000</v>
      </c>
      <c r="Q159" s="211">
        <v>6000</v>
      </c>
      <c r="R159" s="194">
        <v>6000</v>
      </c>
      <c r="S159" s="323">
        <v>6000</v>
      </c>
    </row>
    <row r="160" spans="1:19">
      <c r="A160" s="65">
        <v>5512</v>
      </c>
      <c r="B160" s="21">
        <v>5167</v>
      </c>
      <c r="C160" s="20" t="s">
        <v>106</v>
      </c>
      <c r="D160" s="94">
        <v>5000</v>
      </c>
      <c r="E160" s="19"/>
      <c r="F160" s="144">
        <v>5000</v>
      </c>
      <c r="G160" s="182">
        <v>5000</v>
      </c>
      <c r="H160" s="194"/>
      <c r="I160" s="211"/>
      <c r="J160" s="211">
        <f t="shared" si="5"/>
        <v>5000</v>
      </c>
      <c r="K160" s="211">
        <v>5000</v>
      </c>
      <c r="L160" s="211">
        <v>5000</v>
      </c>
      <c r="M160" s="194"/>
      <c r="N160" s="194"/>
      <c r="O160" s="194">
        <f t="shared" si="6"/>
        <v>5000</v>
      </c>
      <c r="P160" s="194"/>
      <c r="Q160" s="211">
        <v>5000</v>
      </c>
      <c r="R160" s="194">
        <v>15000</v>
      </c>
      <c r="S160" s="323">
        <v>5000</v>
      </c>
    </row>
    <row r="161" spans="1:20">
      <c r="A161" s="65">
        <v>5512</v>
      </c>
      <c r="B161" s="21">
        <v>5169</v>
      </c>
      <c r="C161" s="52" t="s">
        <v>172</v>
      </c>
      <c r="D161" s="94">
        <v>5000</v>
      </c>
      <c r="E161" s="12"/>
      <c r="F161" s="144">
        <v>5000</v>
      </c>
      <c r="G161" s="182"/>
      <c r="H161" s="194"/>
      <c r="I161" s="211"/>
      <c r="J161" s="240"/>
      <c r="K161" s="240"/>
      <c r="L161" s="211"/>
      <c r="M161" s="194"/>
      <c r="N161" s="194"/>
      <c r="O161" s="130"/>
      <c r="P161" s="194">
        <v>1815</v>
      </c>
      <c r="Q161" s="211">
        <v>2000</v>
      </c>
      <c r="R161" s="194">
        <v>4000</v>
      </c>
      <c r="S161" s="323">
        <v>2000</v>
      </c>
    </row>
    <row r="162" spans="1:20">
      <c r="A162" s="65">
        <v>5512</v>
      </c>
      <c r="B162" s="21">
        <v>5171</v>
      </c>
      <c r="C162" s="20" t="s">
        <v>107</v>
      </c>
      <c r="D162" s="94">
        <v>50000</v>
      </c>
      <c r="E162" s="19"/>
      <c r="F162" s="144">
        <v>50000</v>
      </c>
      <c r="G162" s="182">
        <v>50000</v>
      </c>
      <c r="H162" s="194"/>
      <c r="I162" s="211"/>
      <c r="J162" s="211">
        <f>SUM(G162:I162)</f>
        <v>50000</v>
      </c>
      <c r="K162" s="211">
        <v>50000</v>
      </c>
      <c r="L162" s="211">
        <v>50000</v>
      </c>
      <c r="M162" s="194"/>
      <c r="N162" s="194"/>
      <c r="O162" s="194">
        <f>SUM(L162:N162)</f>
        <v>50000</v>
      </c>
      <c r="P162" s="194"/>
      <c r="Q162" s="211">
        <v>50000</v>
      </c>
      <c r="R162" s="194">
        <v>50000</v>
      </c>
      <c r="S162" s="323">
        <v>50000</v>
      </c>
    </row>
    <row r="163" spans="1:20">
      <c r="A163" s="65">
        <v>5512</v>
      </c>
      <c r="B163" s="21">
        <v>5229</v>
      </c>
      <c r="C163" s="20" t="s">
        <v>108</v>
      </c>
      <c r="D163" s="94">
        <v>10000</v>
      </c>
      <c r="E163" s="19"/>
      <c r="F163" s="144">
        <v>10000</v>
      </c>
      <c r="G163" s="182">
        <v>10000</v>
      </c>
      <c r="H163" s="194"/>
      <c r="I163" s="211"/>
      <c r="J163" s="211">
        <f>SUM(G163:I163)</f>
        <v>10000</v>
      </c>
      <c r="K163" s="211">
        <v>10000</v>
      </c>
      <c r="L163" s="211">
        <v>10000</v>
      </c>
      <c r="M163" s="194"/>
      <c r="N163" s="194"/>
      <c r="O163" s="194">
        <f>SUM(L163:N163)</f>
        <v>10000</v>
      </c>
      <c r="P163" s="194"/>
      <c r="Q163" s="211">
        <v>10000</v>
      </c>
      <c r="R163" s="194"/>
      <c r="S163" s="323">
        <v>50000</v>
      </c>
    </row>
    <row r="164" spans="1:20">
      <c r="A164" s="162">
        <v>5512</v>
      </c>
      <c r="B164" s="163">
        <v>6123</v>
      </c>
      <c r="C164" s="310" t="s">
        <v>198</v>
      </c>
      <c r="D164" s="96"/>
      <c r="E164" s="19"/>
      <c r="F164" s="146"/>
      <c r="G164" s="188"/>
      <c r="H164" s="198"/>
      <c r="I164" s="213"/>
      <c r="J164" s="213"/>
      <c r="K164" s="213"/>
      <c r="L164" s="213"/>
      <c r="M164" s="198"/>
      <c r="N164" s="198"/>
      <c r="O164" s="198"/>
      <c r="P164" s="198"/>
      <c r="Q164" s="213"/>
      <c r="R164" s="194"/>
      <c r="S164" s="323">
        <v>1500000</v>
      </c>
    </row>
    <row r="165" spans="1:20" ht="13.5" thickBot="1">
      <c r="A165" s="64">
        <v>5512</v>
      </c>
      <c r="B165" s="44" t="s">
        <v>42</v>
      </c>
      <c r="C165" s="40" t="s">
        <v>109</v>
      </c>
      <c r="D165" s="89">
        <f>SUM(D155:D163)</f>
        <v>221500</v>
      </c>
      <c r="E165" s="109"/>
      <c r="F165" s="135">
        <f>SUM(F155:F163)</f>
        <v>221500</v>
      </c>
      <c r="G165" s="180">
        <f>SUM(G155:G163)</f>
        <v>171500</v>
      </c>
      <c r="H165" s="203"/>
      <c r="I165" s="215"/>
      <c r="J165" s="218">
        <f>SUM(J155:J163)</f>
        <v>171500</v>
      </c>
      <c r="K165" s="218"/>
      <c r="L165" s="218">
        <f>SUM(L155:L163)</f>
        <v>131000</v>
      </c>
      <c r="M165" s="203"/>
      <c r="N165" s="203"/>
      <c r="O165" s="268"/>
      <c r="P165" s="203"/>
      <c r="Q165" s="218">
        <f>SUM(Q155:Q163)</f>
        <v>153000</v>
      </c>
      <c r="R165" s="205">
        <f>SUM(R155:R164)</f>
        <v>265000</v>
      </c>
      <c r="S165" s="331">
        <f>SUM(S155:S164)</f>
        <v>1693000</v>
      </c>
    </row>
    <row r="166" spans="1:20">
      <c r="A166" s="63">
        <v>6112</v>
      </c>
      <c r="B166" s="45">
        <v>5023</v>
      </c>
      <c r="C166" s="41" t="s">
        <v>110</v>
      </c>
      <c r="D166" s="90">
        <v>1700000</v>
      </c>
      <c r="E166" s="110"/>
      <c r="F166" s="138">
        <v>1700000</v>
      </c>
      <c r="G166" s="178">
        <v>1800000</v>
      </c>
      <c r="H166" s="204"/>
      <c r="I166" s="217"/>
      <c r="J166" s="217">
        <f>SUM(G166:I166)</f>
        <v>1800000</v>
      </c>
      <c r="K166" s="217">
        <v>1800000</v>
      </c>
      <c r="L166" s="217">
        <v>1800000</v>
      </c>
      <c r="M166" s="204"/>
      <c r="N166" s="204"/>
      <c r="O166" s="204">
        <f>SUM(L166:N166)</f>
        <v>1800000</v>
      </c>
      <c r="P166" s="204">
        <v>1267764</v>
      </c>
      <c r="Q166" s="217">
        <v>1800000</v>
      </c>
      <c r="R166" s="204">
        <v>1800000</v>
      </c>
      <c r="S166" s="325">
        <v>1800000</v>
      </c>
    </row>
    <row r="167" spans="1:20">
      <c r="A167" s="65">
        <v>6112</v>
      </c>
      <c r="B167" s="21">
        <v>5031</v>
      </c>
      <c r="C167" s="20" t="s">
        <v>111</v>
      </c>
      <c r="D167" s="94">
        <v>260000</v>
      </c>
      <c r="E167" s="19"/>
      <c r="F167" s="144">
        <v>260000</v>
      </c>
      <c r="G167" s="182">
        <v>300000</v>
      </c>
      <c r="H167" s="194"/>
      <c r="I167" s="211"/>
      <c r="J167" s="211">
        <f>SUM(G167:I167)</f>
        <v>300000</v>
      </c>
      <c r="K167" s="211">
        <v>300000</v>
      </c>
      <c r="L167" s="211">
        <v>300000</v>
      </c>
      <c r="M167" s="194"/>
      <c r="N167" s="194"/>
      <c r="O167" s="194">
        <f>SUM(L167:N167)</f>
        <v>300000</v>
      </c>
      <c r="P167" s="194">
        <v>236902</v>
      </c>
      <c r="Q167" s="211">
        <v>300000</v>
      </c>
      <c r="R167" s="194">
        <v>300000</v>
      </c>
      <c r="S167" s="323">
        <v>300000</v>
      </c>
    </row>
    <row r="168" spans="1:20">
      <c r="A168" s="65">
        <v>6112</v>
      </c>
      <c r="B168" s="21">
        <v>5032</v>
      </c>
      <c r="C168" s="20" t="s">
        <v>112</v>
      </c>
      <c r="D168" s="94">
        <v>150000</v>
      </c>
      <c r="E168" s="19"/>
      <c r="F168" s="144">
        <v>150000</v>
      </c>
      <c r="G168" s="182">
        <v>160000</v>
      </c>
      <c r="H168" s="194"/>
      <c r="I168" s="211"/>
      <c r="J168" s="211">
        <f>SUM(G168:I168)</f>
        <v>160000</v>
      </c>
      <c r="K168" s="211">
        <v>160000</v>
      </c>
      <c r="L168" s="211">
        <v>160000</v>
      </c>
      <c r="M168" s="194"/>
      <c r="N168" s="194"/>
      <c r="O168" s="194">
        <f>SUM(L168:N168)</f>
        <v>160000</v>
      </c>
      <c r="P168" s="194">
        <v>113835</v>
      </c>
      <c r="Q168" s="211">
        <v>160000</v>
      </c>
      <c r="R168" s="194">
        <v>160000</v>
      </c>
      <c r="S168" s="323">
        <v>160000</v>
      </c>
    </row>
    <row r="169" spans="1:20">
      <c r="A169" s="65">
        <v>6112</v>
      </c>
      <c r="B169" s="21">
        <v>5173</v>
      </c>
      <c r="C169" s="20" t="s">
        <v>113</v>
      </c>
      <c r="D169" s="94">
        <v>12000</v>
      </c>
      <c r="E169" s="19"/>
      <c r="F169" s="144">
        <v>12000</v>
      </c>
      <c r="G169" s="182">
        <v>12000</v>
      </c>
      <c r="H169" s="194"/>
      <c r="I169" s="211"/>
      <c r="J169" s="211">
        <f>SUM(G169:I169)</f>
        <v>12000</v>
      </c>
      <c r="K169" s="211">
        <v>12000</v>
      </c>
      <c r="L169" s="211">
        <v>12000</v>
      </c>
      <c r="M169" s="194"/>
      <c r="N169" s="194"/>
      <c r="O169" s="194">
        <f>SUM(L169:N169)</f>
        <v>12000</v>
      </c>
      <c r="P169" s="194">
        <v>1316</v>
      </c>
      <c r="Q169" s="211">
        <v>12000</v>
      </c>
      <c r="R169" s="194">
        <v>2000</v>
      </c>
      <c r="S169" s="323">
        <v>5000</v>
      </c>
    </row>
    <row r="170" spans="1:20" s="9" customFormat="1" ht="13.5" thickBot="1">
      <c r="A170" s="159">
        <v>6112</v>
      </c>
      <c r="B170" s="160" t="s">
        <v>18</v>
      </c>
      <c r="C170" s="161" t="s">
        <v>114</v>
      </c>
      <c r="D170" s="95">
        <f>SUM(D166:D169)</f>
        <v>2122000</v>
      </c>
      <c r="E170" s="109"/>
      <c r="F170" s="145">
        <f>SUM(F166:F169)</f>
        <v>2122000</v>
      </c>
      <c r="G170" s="180">
        <f>SUM(G166:G169)</f>
        <v>2272000</v>
      </c>
      <c r="H170" s="205"/>
      <c r="I170" s="218"/>
      <c r="J170" s="218">
        <f>SUM(J166:J169)</f>
        <v>2272000</v>
      </c>
      <c r="K170" s="218"/>
      <c r="L170" s="218">
        <f>SUM(L166:L169)</f>
        <v>2272000</v>
      </c>
      <c r="M170" s="205"/>
      <c r="N170" s="205"/>
      <c r="O170" s="35"/>
      <c r="P170" s="205"/>
      <c r="Q170" s="218">
        <f>SUM(Q166:Q169)</f>
        <v>2272000</v>
      </c>
      <c r="R170" s="205">
        <f>SUM(R166:R169)</f>
        <v>2262000</v>
      </c>
      <c r="S170" s="331">
        <f>SUM(S166:S169)</f>
        <v>2265000</v>
      </c>
      <c r="T170" s="262"/>
    </row>
    <row r="171" spans="1:20" s="18" customFormat="1">
      <c r="A171" s="156">
        <v>6118</v>
      </c>
      <c r="B171" s="38">
        <v>5021</v>
      </c>
      <c r="C171" s="31" t="s">
        <v>162</v>
      </c>
      <c r="D171" s="116"/>
      <c r="E171" s="31"/>
      <c r="F171" s="116"/>
      <c r="G171" s="201"/>
      <c r="H171" s="202"/>
      <c r="I171" s="214">
        <v>14500</v>
      </c>
      <c r="J171" s="217">
        <v>0</v>
      </c>
      <c r="K171" s="217">
        <v>14500</v>
      </c>
      <c r="L171" s="214"/>
      <c r="M171" s="202"/>
      <c r="N171" s="202">
        <v>32000</v>
      </c>
      <c r="O171" s="31"/>
      <c r="P171" s="202">
        <v>20000</v>
      </c>
      <c r="Q171" s="214"/>
      <c r="R171" s="202">
        <v>31910</v>
      </c>
      <c r="S171" s="327"/>
      <c r="T171" s="318"/>
    </row>
    <row r="172" spans="1:20" s="18" customFormat="1">
      <c r="A172" s="157">
        <v>6118</v>
      </c>
      <c r="B172" s="29">
        <v>5139</v>
      </c>
      <c r="C172" s="27" t="s">
        <v>163</v>
      </c>
      <c r="D172" s="123"/>
      <c r="E172" s="27"/>
      <c r="F172" s="123"/>
      <c r="G172" s="199"/>
      <c r="H172" s="196"/>
      <c r="I172" s="212">
        <v>15456</v>
      </c>
      <c r="J172" s="211">
        <v>0</v>
      </c>
      <c r="K172" s="211">
        <v>15456</v>
      </c>
      <c r="L172" s="212"/>
      <c r="M172" s="196"/>
      <c r="N172" s="196"/>
      <c r="O172" s="27"/>
      <c r="P172" s="196">
        <v>10560</v>
      </c>
      <c r="Q172" s="212"/>
      <c r="R172" s="196">
        <v>3127</v>
      </c>
      <c r="S172" s="332"/>
      <c r="T172" s="318"/>
    </row>
    <row r="173" spans="1:20" s="18" customFormat="1">
      <c r="A173" s="157">
        <v>6118</v>
      </c>
      <c r="B173" s="29">
        <v>5175</v>
      </c>
      <c r="C173" s="27" t="s">
        <v>164</v>
      </c>
      <c r="D173" s="123"/>
      <c r="E173" s="27"/>
      <c r="F173" s="123"/>
      <c r="G173" s="199"/>
      <c r="H173" s="196"/>
      <c r="I173" s="212">
        <v>1044</v>
      </c>
      <c r="J173" s="211">
        <v>0</v>
      </c>
      <c r="K173" s="211">
        <v>1044</v>
      </c>
      <c r="L173" s="212"/>
      <c r="M173" s="196"/>
      <c r="N173" s="196"/>
      <c r="O173" s="27"/>
      <c r="P173" s="196">
        <v>1440</v>
      </c>
      <c r="Q173" s="212"/>
      <c r="R173" s="196">
        <v>2580</v>
      </c>
      <c r="S173" s="332"/>
      <c r="T173" s="318"/>
    </row>
    <row r="174" spans="1:20" s="9" customFormat="1" ht="13.5" thickBot="1">
      <c r="A174" s="158">
        <v>6114</v>
      </c>
      <c r="B174" s="37" t="s">
        <v>18</v>
      </c>
      <c r="C174" s="35" t="s">
        <v>166</v>
      </c>
      <c r="D174" s="115"/>
      <c r="E174" s="35"/>
      <c r="F174" s="115"/>
      <c r="G174" s="206"/>
      <c r="H174" s="205"/>
      <c r="I174" s="218"/>
      <c r="J174" s="218">
        <f>SUM(J171:J173)</f>
        <v>0</v>
      </c>
      <c r="K174" s="218"/>
      <c r="L174" s="218"/>
      <c r="M174" s="205"/>
      <c r="N174" s="205"/>
      <c r="O174" s="35"/>
      <c r="P174" s="205"/>
      <c r="Q174" s="218"/>
      <c r="R174" s="205">
        <f>SUM(R171:R173)</f>
        <v>37617</v>
      </c>
      <c r="S174" s="331"/>
      <c r="T174" s="262"/>
    </row>
    <row r="175" spans="1:20">
      <c r="A175" s="63">
        <v>6171</v>
      </c>
      <c r="B175" s="45">
        <v>5011</v>
      </c>
      <c r="C175" s="41" t="s">
        <v>115</v>
      </c>
      <c r="D175" s="90">
        <v>800000</v>
      </c>
      <c r="E175" s="110"/>
      <c r="F175" s="138">
        <v>800000</v>
      </c>
      <c r="G175" s="178">
        <v>1100000</v>
      </c>
      <c r="H175" s="204"/>
      <c r="I175" s="217"/>
      <c r="J175" s="217">
        <f t="shared" ref="J175:J195" si="7">SUM(G175:I175)</f>
        <v>1100000</v>
      </c>
      <c r="K175" s="217">
        <v>1100000</v>
      </c>
      <c r="L175" s="217">
        <v>1300000</v>
      </c>
      <c r="M175" s="204"/>
      <c r="N175" s="204"/>
      <c r="O175" s="204">
        <f t="shared" ref="O175:O187" si="8">SUM(L175:N175)</f>
        <v>1300000</v>
      </c>
      <c r="P175" s="204">
        <v>964909</v>
      </c>
      <c r="Q175" s="217">
        <v>1600000</v>
      </c>
      <c r="R175" s="204">
        <v>1600000</v>
      </c>
      <c r="S175" s="325">
        <v>1800000</v>
      </c>
    </row>
    <row r="176" spans="1:20">
      <c r="A176" s="65">
        <v>6171</v>
      </c>
      <c r="B176" s="21">
        <v>5021</v>
      </c>
      <c r="C176" s="20" t="s">
        <v>116</v>
      </c>
      <c r="D176" s="94">
        <v>200000</v>
      </c>
      <c r="E176" s="19"/>
      <c r="F176" s="144">
        <v>300000</v>
      </c>
      <c r="G176" s="182">
        <v>300000</v>
      </c>
      <c r="H176" s="194"/>
      <c r="I176" s="211"/>
      <c r="J176" s="211">
        <f t="shared" si="7"/>
        <v>300000</v>
      </c>
      <c r="K176" s="211">
        <v>300000</v>
      </c>
      <c r="L176" s="211">
        <v>300000</v>
      </c>
      <c r="M176" s="194"/>
      <c r="N176" s="194">
        <v>40000</v>
      </c>
      <c r="O176" s="194">
        <f t="shared" si="8"/>
        <v>340000</v>
      </c>
      <c r="P176" s="195">
        <v>328182</v>
      </c>
      <c r="Q176" s="211">
        <v>300000</v>
      </c>
      <c r="R176" s="194">
        <v>600000</v>
      </c>
      <c r="S176" s="323">
        <v>300000</v>
      </c>
    </row>
    <row r="177" spans="1:19">
      <c r="A177" s="65">
        <v>6171</v>
      </c>
      <c r="B177" s="21">
        <v>5031</v>
      </c>
      <c r="C177" s="20" t="s">
        <v>117</v>
      </c>
      <c r="D177" s="94">
        <v>150000</v>
      </c>
      <c r="E177" s="19"/>
      <c r="F177" s="144">
        <v>170000</v>
      </c>
      <c r="G177" s="182">
        <v>250000</v>
      </c>
      <c r="H177" s="194"/>
      <c r="I177" s="211"/>
      <c r="J177" s="211">
        <f t="shared" si="7"/>
        <v>250000</v>
      </c>
      <c r="K177" s="211">
        <v>250000</v>
      </c>
      <c r="L177" s="211">
        <v>280000</v>
      </c>
      <c r="M177" s="194"/>
      <c r="N177" s="194"/>
      <c r="O177" s="194">
        <f t="shared" si="8"/>
        <v>280000</v>
      </c>
      <c r="P177" s="194">
        <v>238422</v>
      </c>
      <c r="Q177" s="211">
        <v>280000</v>
      </c>
      <c r="R177" s="194">
        <v>450000</v>
      </c>
      <c r="S177" s="323">
        <v>500000</v>
      </c>
    </row>
    <row r="178" spans="1:19">
      <c r="A178" s="65">
        <v>6171</v>
      </c>
      <c r="B178" s="21">
        <v>5032</v>
      </c>
      <c r="C178" s="20" t="s">
        <v>118</v>
      </c>
      <c r="D178" s="94">
        <v>70000</v>
      </c>
      <c r="E178" s="19"/>
      <c r="F178" s="144">
        <v>70000</v>
      </c>
      <c r="G178" s="182">
        <v>100000</v>
      </c>
      <c r="H178" s="194"/>
      <c r="I178" s="211"/>
      <c r="J178" s="211">
        <f t="shared" si="7"/>
        <v>100000</v>
      </c>
      <c r="K178" s="211">
        <v>100000</v>
      </c>
      <c r="L178" s="211">
        <v>120000</v>
      </c>
      <c r="M178" s="194"/>
      <c r="N178" s="194"/>
      <c r="O178" s="194">
        <f t="shared" si="8"/>
        <v>120000</v>
      </c>
      <c r="P178" s="194">
        <v>91947</v>
      </c>
      <c r="Q178" s="211">
        <v>120000</v>
      </c>
      <c r="R178" s="194">
        <v>150000</v>
      </c>
      <c r="S178" s="323">
        <v>200000</v>
      </c>
    </row>
    <row r="179" spans="1:19">
      <c r="A179" s="65">
        <v>6171</v>
      </c>
      <c r="B179" s="21">
        <v>5038</v>
      </c>
      <c r="C179" s="20" t="s">
        <v>119</v>
      </c>
      <c r="D179" s="94">
        <v>5000</v>
      </c>
      <c r="E179" s="19"/>
      <c r="F179" s="144">
        <v>5000</v>
      </c>
      <c r="G179" s="182">
        <v>5000</v>
      </c>
      <c r="H179" s="194"/>
      <c r="I179" s="211"/>
      <c r="J179" s="211">
        <f t="shared" si="7"/>
        <v>5000</v>
      </c>
      <c r="K179" s="211">
        <v>5000</v>
      </c>
      <c r="L179" s="211">
        <v>5000</v>
      </c>
      <c r="M179" s="194"/>
      <c r="N179" s="194"/>
      <c r="O179" s="194">
        <f t="shared" si="8"/>
        <v>5000</v>
      </c>
      <c r="P179" s="194"/>
      <c r="Q179" s="211">
        <v>5000</v>
      </c>
      <c r="R179" s="194">
        <v>11000</v>
      </c>
      <c r="S179" s="323">
        <v>15000</v>
      </c>
    </row>
    <row r="180" spans="1:19">
      <c r="A180" s="65">
        <v>6171</v>
      </c>
      <c r="B180" s="21">
        <v>5137</v>
      </c>
      <c r="C180" s="20" t="s">
        <v>120</v>
      </c>
      <c r="D180" s="94"/>
      <c r="E180" s="19"/>
      <c r="F180" s="144">
        <v>0</v>
      </c>
      <c r="G180" s="182">
        <v>500000</v>
      </c>
      <c r="H180" s="194"/>
      <c r="I180" s="211"/>
      <c r="J180" s="211">
        <f t="shared" si="7"/>
        <v>500000</v>
      </c>
      <c r="K180" s="211">
        <v>500000</v>
      </c>
      <c r="L180" s="249">
        <v>50000</v>
      </c>
      <c r="M180" s="194">
        <v>150000</v>
      </c>
      <c r="N180" s="194"/>
      <c r="O180" s="194">
        <f t="shared" si="8"/>
        <v>200000</v>
      </c>
      <c r="P180" s="195">
        <v>168454</v>
      </c>
      <c r="Q180" s="211">
        <v>50000</v>
      </c>
      <c r="R180" s="194">
        <v>30000</v>
      </c>
      <c r="S180" s="323">
        <v>80000</v>
      </c>
    </row>
    <row r="181" spans="1:19">
      <c r="A181" s="65">
        <v>6171</v>
      </c>
      <c r="B181" s="21">
        <v>5139</v>
      </c>
      <c r="C181" s="20" t="s">
        <v>121</v>
      </c>
      <c r="D181" s="94">
        <v>90000</v>
      </c>
      <c r="E181" s="19"/>
      <c r="F181" s="144">
        <v>90000</v>
      </c>
      <c r="G181" s="182">
        <v>90000</v>
      </c>
      <c r="H181" s="194"/>
      <c r="I181" s="211"/>
      <c r="J181" s="211">
        <f t="shared" si="7"/>
        <v>90000</v>
      </c>
      <c r="K181" s="211">
        <v>90000</v>
      </c>
      <c r="L181" s="211">
        <v>100000</v>
      </c>
      <c r="M181" s="194">
        <v>30000</v>
      </c>
      <c r="N181" s="194">
        <v>70000</v>
      </c>
      <c r="O181" s="194">
        <f t="shared" si="8"/>
        <v>200000</v>
      </c>
      <c r="P181" s="195">
        <v>171470</v>
      </c>
      <c r="Q181" s="211">
        <v>100000</v>
      </c>
      <c r="R181" s="194">
        <v>100000</v>
      </c>
      <c r="S181" s="323">
        <v>100000</v>
      </c>
    </row>
    <row r="182" spans="1:19">
      <c r="A182" s="65">
        <v>6171</v>
      </c>
      <c r="B182" s="21">
        <v>5151</v>
      </c>
      <c r="C182" s="52" t="s">
        <v>191</v>
      </c>
      <c r="D182" s="94">
        <v>1500</v>
      </c>
      <c r="E182" s="19"/>
      <c r="F182" s="144">
        <v>1500</v>
      </c>
      <c r="G182" s="182">
        <v>1500</v>
      </c>
      <c r="H182" s="194"/>
      <c r="I182" s="211"/>
      <c r="J182" s="211">
        <f t="shared" si="7"/>
        <v>1500</v>
      </c>
      <c r="K182" s="211">
        <v>1500</v>
      </c>
      <c r="L182" s="211">
        <v>3000</v>
      </c>
      <c r="M182" s="194"/>
      <c r="N182" s="194">
        <v>3000</v>
      </c>
      <c r="O182" s="194">
        <f t="shared" si="8"/>
        <v>6000</v>
      </c>
      <c r="P182" s="195">
        <v>4892</v>
      </c>
      <c r="Q182" s="211">
        <v>10000</v>
      </c>
      <c r="R182" s="194">
        <v>5000</v>
      </c>
      <c r="S182" s="323">
        <v>5000</v>
      </c>
    </row>
    <row r="183" spans="1:19">
      <c r="A183" s="65">
        <v>6171</v>
      </c>
      <c r="B183" s="21">
        <v>5153</v>
      </c>
      <c r="C183" s="20" t="s">
        <v>122</v>
      </c>
      <c r="D183" s="94">
        <v>65000</v>
      </c>
      <c r="E183" s="19"/>
      <c r="F183" s="144">
        <v>65000</v>
      </c>
      <c r="G183" s="182">
        <v>65000</v>
      </c>
      <c r="H183" s="194"/>
      <c r="I183" s="211"/>
      <c r="J183" s="211">
        <f t="shared" si="7"/>
        <v>65000</v>
      </c>
      <c r="K183" s="211">
        <v>65000</v>
      </c>
      <c r="L183" s="211">
        <v>65000</v>
      </c>
      <c r="M183" s="194"/>
      <c r="N183" s="194"/>
      <c r="O183" s="194">
        <f t="shared" si="8"/>
        <v>65000</v>
      </c>
      <c r="P183" s="195">
        <v>21322</v>
      </c>
      <c r="Q183" s="211"/>
      <c r="R183" s="194"/>
      <c r="S183" s="323"/>
    </row>
    <row r="184" spans="1:19">
      <c r="A184" s="65">
        <v>6171</v>
      </c>
      <c r="B184" s="21">
        <v>5154</v>
      </c>
      <c r="C184" s="20" t="s">
        <v>123</v>
      </c>
      <c r="D184" s="94">
        <v>20000</v>
      </c>
      <c r="E184" s="19"/>
      <c r="F184" s="144">
        <v>20000</v>
      </c>
      <c r="G184" s="182">
        <v>20000</v>
      </c>
      <c r="H184" s="194"/>
      <c r="I184" s="211"/>
      <c r="J184" s="211">
        <f t="shared" si="7"/>
        <v>20000</v>
      </c>
      <c r="K184" s="211">
        <v>20000</v>
      </c>
      <c r="L184" s="211">
        <v>30000</v>
      </c>
      <c r="M184" s="194"/>
      <c r="N184" s="194"/>
      <c r="O184" s="194">
        <f t="shared" si="8"/>
        <v>30000</v>
      </c>
      <c r="P184" s="195">
        <v>21810</v>
      </c>
      <c r="Q184" s="211">
        <v>35000</v>
      </c>
      <c r="R184" s="194">
        <v>35000</v>
      </c>
      <c r="S184" s="323"/>
    </row>
    <row r="185" spans="1:19">
      <c r="A185" s="65">
        <v>6171</v>
      </c>
      <c r="B185" s="21">
        <v>5161</v>
      </c>
      <c r="C185" s="20" t="s">
        <v>124</v>
      </c>
      <c r="D185" s="94">
        <v>6000</v>
      </c>
      <c r="E185" s="19"/>
      <c r="F185" s="144">
        <v>6000</v>
      </c>
      <c r="G185" s="182">
        <v>6000</v>
      </c>
      <c r="H185" s="194"/>
      <c r="I185" s="211"/>
      <c r="J185" s="211">
        <f t="shared" si="7"/>
        <v>6000</v>
      </c>
      <c r="K185" s="211">
        <v>6000</v>
      </c>
      <c r="L185" s="211">
        <v>6000</v>
      </c>
      <c r="M185" s="194"/>
      <c r="N185" s="194"/>
      <c r="O185" s="194">
        <f t="shared" si="8"/>
        <v>6000</v>
      </c>
      <c r="P185" s="195">
        <v>2456</v>
      </c>
      <c r="Q185" s="211">
        <v>5000</v>
      </c>
      <c r="R185" s="194">
        <v>5500</v>
      </c>
      <c r="S185" s="323">
        <v>5000</v>
      </c>
    </row>
    <row r="186" spans="1:19">
      <c r="A186" s="65">
        <v>6171</v>
      </c>
      <c r="B186" s="21">
        <v>5162</v>
      </c>
      <c r="C186" s="20" t="s">
        <v>125</v>
      </c>
      <c r="D186" s="94">
        <v>30000</v>
      </c>
      <c r="E186" s="19"/>
      <c r="F186" s="144">
        <v>30000</v>
      </c>
      <c r="G186" s="182">
        <v>30000</v>
      </c>
      <c r="H186" s="194"/>
      <c r="I186" s="211"/>
      <c r="J186" s="211">
        <f t="shared" si="7"/>
        <v>30000</v>
      </c>
      <c r="K186" s="211">
        <v>30000</v>
      </c>
      <c r="L186" s="211">
        <v>30000</v>
      </c>
      <c r="M186" s="194"/>
      <c r="N186" s="194"/>
      <c r="O186" s="194">
        <f t="shared" si="8"/>
        <v>30000</v>
      </c>
      <c r="P186" s="195">
        <v>20676</v>
      </c>
      <c r="Q186" s="211">
        <v>30000</v>
      </c>
      <c r="R186" s="194">
        <v>30000</v>
      </c>
      <c r="S186" s="323">
        <v>30000</v>
      </c>
    </row>
    <row r="187" spans="1:19">
      <c r="A187" s="65">
        <v>6171</v>
      </c>
      <c r="B187" s="21">
        <v>5163</v>
      </c>
      <c r="C187" s="20" t="s">
        <v>126</v>
      </c>
      <c r="D187" s="94">
        <v>60000</v>
      </c>
      <c r="E187" s="19"/>
      <c r="F187" s="144">
        <v>80000</v>
      </c>
      <c r="G187" s="182">
        <v>80000</v>
      </c>
      <c r="H187" s="194"/>
      <c r="I187" s="211"/>
      <c r="J187" s="211">
        <f t="shared" si="7"/>
        <v>80000</v>
      </c>
      <c r="K187" s="211">
        <v>80000</v>
      </c>
      <c r="L187" s="211">
        <v>80000</v>
      </c>
      <c r="M187" s="194"/>
      <c r="N187" s="194"/>
      <c r="O187" s="194">
        <f t="shared" si="8"/>
        <v>80000</v>
      </c>
      <c r="P187" s="195">
        <v>17860</v>
      </c>
      <c r="Q187" s="211">
        <v>80000</v>
      </c>
      <c r="R187" s="194">
        <v>80000</v>
      </c>
      <c r="S187" s="323">
        <v>80000</v>
      </c>
    </row>
    <row r="188" spans="1:19">
      <c r="A188" s="65">
        <v>6171</v>
      </c>
      <c r="B188" s="21">
        <v>5166</v>
      </c>
      <c r="C188" s="52" t="s">
        <v>173</v>
      </c>
      <c r="D188" s="94">
        <v>50000</v>
      </c>
      <c r="E188" s="19"/>
      <c r="F188" s="144">
        <v>20000</v>
      </c>
      <c r="G188" s="182">
        <v>20000</v>
      </c>
      <c r="H188" s="194"/>
      <c r="I188" s="211"/>
      <c r="J188" s="211">
        <f t="shared" si="7"/>
        <v>20000</v>
      </c>
      <c r="K188" s="211">
        <v>20000</v>
      </c>
      <c r="L188" s="211"/>
      <c r="M188" s="194"/>
      <c r="N188" s="194"/>
      <c r="O188" s="130"/>
      <c r="P188" s="194"/>
      <c r="Q188" s="211"/>
      <c r="R188" s="194">
        <v>50000</v>
      </c>
      <c r="S188" s="323"/>
    </row>
    <row r="189" spans="1:19">
      <c r="A189" s="65">
        <v>6171</v>
      </c>
      <c r="B189" s="21">
        <v>5167</v>
      </c>
      <c r="C189" s="20" t="s">
        <v>127</v>
      </c>
      <c r="D189" s="94">
        <v>30000</v>
      </c>
      <c r="E189" s="19"/>
      <c r="F189" s="144">
        <v>30000</v>
      </c>
      <c r="G189" s="182">
        <v>10000</v>
      </c>
      <c r="H189" s="194"/>
      <c r="I189" s="211"/>
      <c r="J189" s="211">
        <f t="shared" si="7"/>
        <v>10000</v>
      </c>
      <c r="K189" s="211">
        <v>10000</v>
      </c>
      <c r="L189" s="211">
        <v>10000</v>
      </c>
      <c r="M189" s="194"/>
      <c r="N189" s="194"/>
      <c r="O189" s="194">
        <f t="shared" ref="O189:O195" si="9">SUM(L189:N189)</f>
        <v>10000</v>
      </c>
      <c r="P189" s="194"/>
      <c r="Q189" s="211">
        <v>10000</v>
      </c>
      <c r="R189" s="194">
        <v>23000</v>
      </c>
      <c r="S189" s="323">
        <v>10000</v>
      </c>
    </row>
    <row r="190" spans="1:19">
      <c r="A190" s="65">
        <v>6171</v>
      </c>
      <c r="B190" s="21">
        <v>5168</v>
      </c>
      <c r="C190" s="20" t="s">
        <v>128</v>
      </c>
      <c r="D190" s="94">
        <v>150000</v>
      </c>
      <c r="E190" s="19"/>
      <c r="F190" s="144">
        <v>150000</v>
      </c>
      <c r="G190" s="182">
        <v>250000</v>
      </c>
      <c r="H190" s="194"/>
      <c r="I190" s="211"/>
      <c r="J190" s="211">
        <f t="shared" si="7"/>
        <v>250000</v>
      </c>
      <c r="K190" s="211">
        <v>250000</v>
      </c>
      <c r="L190" s="211">
        <v>300000</v>
      </c>
      <c r="M190" s="194"/>
      <c r="N190" s="194"/>
      <c r="O190" s="194">
        <f t="shared" si="9"/>
        <v>300000</v>
      </c>
      <c r="P190" s="195">
        <v>242215</v>
      </c>
      <c r="Q190" s="211">
        <v>300000</v>
      </c>
      <c r="R190" s="194">
        <v>250000</v>
      </c>
      <c r="S190" s="323">
        <v>300000</v>
      </c>
    </row>
    <row r="191" spans="1:19">
      <c r="A191" s="65">
        <v>6171</v>
      </c>
      <c r="B191" s="21">
        <v>5169</v>
      </c>
      <c r="C191" s="20" t="s">
        <v>129</v>
      </c>
      <c r="D191" s="94">
        <v>50000</v>
      </c>
      <c r="E191" s="19"/>
      <c r="F191" s="144">
        <v>80000</v>
      </c>
      <c r="G191" s="182">
        <v>80000</v>
      </c>
      <c r="H191" s="194"/>
      <c r="I191" s="211"/>
      <c r="J191" s="211">
        <f t="shared" si="7"/>
        <v>80000</v>
      </c>
      <c r="K191" s="211">
        <v>80000</v>
      </c>
      <c r="L191" s="211">
        <v>80000</v>
      </c>
      <c r="M191" s="194">
        <v>20000</v>
      </c>
      <c r="N191" s="194">
        <v>100000</v>
      </c>
      <c r="O191" s="194">
        <f t="shared" si="9"/>
        <v>200000</v>
      </c>
      <c r="P191" s="195">
        <v>196121</v>
      </c>
      <c r="Q191" s="211">
        <v>80000</v>
      </c>
      <c r="R191" s="194">
        <v>130000</v>
      </c>
      <c r="S191" s="323">
        <v>130000</v>
      </c>
    </row>
    <row r="192" spans="1:19">
      <c r="A192" s="65">
        <v>6171</v>
      </c>
      <c r="B192" s="21">
        <v>5171</v>
      </c>
      <c r="C192" s="20" t="s">
        <v>140</v>
      </c>
      <c r="D192" s="94">
        <v>60000</v>
      </c>
      <c r="E192" s="19"/>
      <c r="F192" s="144">
        <v>60000</v>
      </c>
      <c r="G192" s="182">
        <v>60000</v>
      </c>
      <c r="H192" s="194"/>
      <c r="I192" s="211"/>
      <c r="J192" s="211">
        <f t="shared" si="7"/>
        <v>60000</v>
      </c>
      <c r="K192" s="211">
        <v>60000</v>
      </c>
      <c r="L192" s="211"/>
      <c r="M192" s="194">
        <v>30000</v>
      </c>
      <c r="N192" s="194">
        <v>70000</v>
      </c>
      <c r="O192" s="194">
        <f t="shared" si="9"/>
        <v>100000</v>
      </c>
      <c r="P192" s="195">
        <v>86229</v>
      </c>
      <c r="Q192" s="211">
        <v>30000</v>
      </c>
      <c r="R192" s="194">
        <v>65000</v>
      </c>
      <c r="S192" s="323">
        <v>30000</v>
      </c>
    </row>
    <row r="193" spans="1:20">
      <c r="A193" s="65">
        <v>6171</v>
      </c>
      <c r="B193" s="21">
        <v>5173</v>
      </c>
      <c r="C193" s="20" t="s">
        <v>130</v>
      </c>
      <c r="D193" s="94">
        <v>10000</v>
      </c>
      <c r="E193" s="19"/>
      <c r="F193" s="144">
        <v>10000</v>
      </c>
      <c r="G193" s="182">
        <v>10000</v>
      </c>
      <c r="H193" s="194"/>
      <c r="I193" s="211"/>
      <c r="J193" s="211">
        <f t="shared" si="7"/>
        <v>10000</v>
      </c>
      <c r="K193" s="211">
        <v>10000</v>
      </c>
      <c r="L193" s="211">
        <v>10000</v>
      </c>
      <c r="M193" s="194"/>
      <c r="N193" s="194"/>
      <c r="O193" s="194">
        <f t="shared" si="9"/>
        <v>10000</v>
      </c>
      <c r="P193" s="195">
        <v>1867</v>
      </c>
      <c r="Q193" s="211">
        <v>10000</v>
      </c>
      <c r="R193" s="194">
        <v>2000</v>
      </c>
      <c r="S193" s="323">
        <v>10000</v>
      </c>
    </row>
    <row r="194" spans="1:20">
      <c r="A194" s="65">
        <v>6171</v>
      </c>
      <c r="B194" s="21">
        <v>5175</v>
      </c>
      <c r="C194" s="20" t="s">
        <v>131</v>
      </c>
      <c r="D194" s="94">
        <v>40000</v>
      </c>
      <c r="E194" s="19"/>
      <c r="F194" s="144">
        <v>40000</v>
      </c>
      <c r="G194" s="182">
        <v>40000</v>
      </c>
      <c r="H194" s="194"/>
      <c r="I194" s="211"/>
      <c r="J194" s="211">
        <f t="shared" si="7"/>
        <v>40000</v>
      </c>
      <c r="K194" s="211">
        <v>40000</v>
      </c>
      <c r="L194" s="211">
        <v>50000</v>
      </c>
      <c r="M194" s="194"/>
      <c r="N194" s="194">
        <v>20000</v>
      </c>
      <c r="O194" s="194">
        <f t="shared" si="9"/>
        <v>70000</v>
      </c>
      <c r="P194" s="195">
        <v>66503</v>
      </c>
      <c r="Q194" s="211">
        <v>70000</v>
      </c>
      <c r="R194" s="194">
        <v>70000</v>
      </c>
      <c r="S194" s="323">
        <v>70000</v>
      </c>
    </row>
    <row r="195" spans="1:20">
      <c r="A195" s="65">
        <v>6171</v>
      </c>
      <c r="B195" s="21">
        <v>5229</v>
      </c>
      <c r="C195" s="20" t="s">
        <v>139</v>
      </c>
      <c r="D195" s="94">
        <v>30000</v>
      </c>
      <c r="E195" s="19"/>
      <c r="F195" s="144">
        <v>50000</v>
      </c>
      <c r="G195" s="182">
        <v>50000</v>
      </c>
      <c r="H195" s="194"/>
      <c r="I195" s="211"/>
      <c r="J195" s="211">
        <f t="shared" si="7"/>
        <v>50000</v>
      </c>
      <c r="K195" s="211">
        <v>50000</v>
      </c>
      <c r="L195" s="211">
        <v>50000</v>
      </c>
      <c r="M195" s="194"/>
      <c r="N195" s="194"/>
      <c r="O195" s="194">
        <f t="shared" si="9"/>
        <v>50000</v>
      </c>
      <c r="P195" s="195">
        <v>22918</v>
      </c>
      <c r="Q195" s="211">
        <v>30000</v>
      </c>
      <c r="R195" s="194">
        <v>31000</v>
      </c>
      <c r="S195" s="323">
        <v>30000</v>
      </c>
    </row>
    <row r="196" spans="1:20">
      <c r="A196" s="65">
        <v>6171</v>
      </c>
      <c r="B196" s="21">
        <v>5321</v>
      </c>
      <c r="C196" s="52" t="s">
        <v>214</v>
      </c>
      <c r="D196" s="94">
        <v>8000</v>
      </c>
      <c r="E196" s="19"/>
      <c r="F196" s="144">
        <v>0</v>
      </c>
      <c r="G196" s="182"/>
      <c r="H196" s="194"/>
      <c r="I196" s="211"/>
      <c r="J196" s="240"/>
      <c r="K196" s="240"/>
      <c r="L196" s="211"/>
      <c r="M196" s="194"/>
      <c r="N196" s="194"/>
      <c r="O196" s="130"/>
      <c r="P196" s="194"/>
      <c r="Q196" s="211"/>
      <c r="R196" s="194">
        <v>6000</v>
      </c>
      <c r="S196" s="323"/>
    </row>
    <row r="197" spans="1:20">
      <c r="A197" s="162">
        <v>6171</v>
      </c>
      <c r="B197" s="163">
        <v>5362</v>
      </c>
      <c r="C197" s="51" t="s">
        <v>132</v>
      </c>
      <c r="D197" s="96">
        <v>18000</v>
      </c>
      <c r="E197" s="19"/>
      <c r="F197" s="146">
        <v>18000</v>
      </c>
      <c r="G197" s="188">
        <v>18000</v>
      </c>
      <c r="H197" s="194"/>
      <c r="I197" s="211"/>
      <c r="J197" s="211">
        <f>SUM(G197:I197)</f>
        <v>18000</v>
      </c>
      <c r="K197" s="211">
        <v>18000</v>
      </c>
      <c r="L197" s="211"/>
      <c r="M197" s="194">
        <v>3000</v>
      </c>
      <c r="N197" s="194"/>
      <c r="O197" s="194">
        <f>SUM(L197:N197)</f>
        <v>3000</v>
      </c>
      <c r="P197" s="195">
        <v>2139</v>
      </c>
      <c r="Q197" s="211">
        <v>2000</v>
      </c>
      <c r="R197" s="194">
        <v>3000</v>
      </c>
      <c r="S197" s="323">
        <v>2000</v>
      </c>
    </row>
    <row r="198" spans="1:20">
      <c r="A198" s="208">
        <v>6171</v>
      </c>
      <c r="B198" s="175">
        <v>5902</v>
      </c>
      <c r="C198" s="172" t="s">
        <v>165</v>
      </c>
      <c r="D198" s="209"/>
      <c r="E198" s="19"/>
      <c r="F198" s="209"/>
      <c r="G198" s="188"/>
      <c r="H198" s="194"/>
      <c r="I198" s="211">
        <v>125000</v>
      </c>
      <c r="J198" s="211"/>
      <c r="K198" s="211">
        <v>125000</v>
      </c>
      <c r="L198" s="211">
        <v>50000</v>
      </c>
      <c r="M198" s="194"/>
      <c r="N198" s="194"/>
      <c r="O198" s="194">
        <f>SUM(L198:N198)</f>
        <v>50000</v>
      </c>
      <c r="P198" s="194"/>
      <c r="Q198" s="211">
        <v>50000</v>
      </c>
      <c r="R198" s="194">
        <v>50000</v>
      </c>
      <c r="S198" s="323">
        <v>25000</v>
      </c>
    </row>
    <row r="199" spans="1:20">
      <c r="A199" s="157">
        <v>6171</v>
      </c>
      <c r="B199" s="29">
        <v>6122</v>
      </c>
      <c r="C199" s="130" t="s">
        <v>146</v>
      </c>
      <c r="D199" s="123"/>
      <c r="E199" s="27"/>
      <c r="F199" s="123"/>
      <c r="G199" s="182">
        <v>500000</v>
      </c>
      <c r="H199" s="194"/>
      <c r="I199" s="211"/>
      <c r="J199" s="211">
        <f>SUM(G199:I199)</f>
        <v>500000</v>
      </c>
      <c r="K199" s="211">
        <v>500000</v>
      </c>
      <c r="L199" s="249"/>
      <c r="M199" s="194">
        <v>900000</v>
      </c>
      <c r="N199" s="194">
        <v>60000</v>
      </c>
      <c r="O199" s="194">
        <f>SUM(L199:N199)</f>
        <v>960000</v>
      </c>
      <c r="P199" s="195">
        <v>952546</v>
      </c>
      <c r="Q199" s="211"/>
      <c r="R199" s="194"/>
      <c r="S199" s="323"/>
    </row>
    <row r="200" spans="1:20" ht="13.5" thickBot="1">
      <c r="A200" s="159">
        <v>6171</v>
      </c>
      <c r="B200" s="160" t="s">
        <v>42</v>
      </c>
      <c r="C200" s="161" t="s">
        <v>133</v>
      </c>
      <c r="D200" s="95">
        <f>SUM(D175:D197)</f>
        <v>1943500</v>
      </c>
      <c r="E200" s="109"/>
      <c r="F200" s="145">
        <f>SUM(F175:F197)</f>
        <v>2095500</v>
      </c>
      <c r="G200" s="191">
        <f>SUM(G175:G199)</f>
        <v>3585500</v>
      </c>
      <c r="H200" s="203"/>
      <c r="I200" s="215"/>
      <c r="J200" s="218">
        <f>SUM(J175:J199)</f>
        <v>3585500</v>
      </c>
      <c r="K200" s="218"/>
      <c r="L200" s="215">
        <f>SUM(L175:L199)</f>
        <v>2919000</v>
      </c>
      <c r="M200" s="203"/>
      <c r="N200" s="203"/>
      <c r="O200" s="268"/>
      <c r="P200" s="203"/>
      <c r="Q200" s="218">
        <f>SUM(Q175:Q199)</f>
        <v>3197000</v>
      </c>
      <c r="R200" s="205">
        <f>SUM(R175:R199)</f>
        <v>3776500</v>
      </c>
      <c r="S200" s="331">
        <f>SUM(S175:S199)</f>
        <v>3722000</v>
      </c>
    </row>
    <row r="201" spans="1:20">
      <c r="A201" s="63">
        <v>6310</v>
      </c>
      <c r="B201" s="45">
        <v>5141</v>
      </c>
      <c r="C201" s="41" t="s">
        <v>134</v>
      </c>
      <c r="D201" s="90">
        <v>150000</v>
      </c>
      <c r="E201" s="110"/>
      <c r="F201" s="138">
        <v>150000</v>
      </c>
      <c r="G201" s="178">
        <v>450000</v>
      </c>
      <c r="H201" s="204"/>
      <c r="I201" s="217"/>
      <c r="J201" s="217">
        <f>SUM(G201:I201)</f>
        <v>450000</v>
      </c>
      <c r="K201" s="217">
        <v>450000</v>
      </c>
      <c r="L201" s="217">
        <v>450000</v>
      </c>
      <c r="M201" s="204"/>
      <c r="N201" s="204"/>
      <c r="O201" s="204">
        <f>SUM(L201:N201)</f>
        <v>450000</v>
      </c>
      <c r="P201" s="204">
        <v>400063</v>
      </c>
      <c r="Q201" s="217">
        <v>600000</v>
      </c>
      <c r="R201" s="204">
        <v>600000</v>
      </c>
      <c r="S201" s="325">
        <v>600000</v>
      </c>
      <c r="T201" s="377">
        <v>1000000</v>
      </c>
    </row>
    <row r="202" spans="1:20">
      <c r="A202" s="65">
        <v>6310</v>
      </c>
      <c r="B202" s="21">
        <v>5163</v>
      </c>
      <c r="C202" s="20" t="s">
        <v>135</v>
      </c>
      <c r="D202" s="94">
        <v>25000</v>
      </c>
      <c r="E202" s="19"/>
      <c r="F202" s="144">
        <v>25000</v>
      </c>
      <c r="G202" s="182">
        <v>30000</v>
      </c>
      <c r="H202" s="194"/>
      <c r="I202" s="211"/>
      <c r="J202" s="211">
        <f>SUM(G202:I202)</f>
        <v>30000</v>
      </c>
      <c r="K202" s="211">
        <v>30000</v>
      </c>
      <c r="L202" s="211">
        <v>30000</v>
      </c>
      <c r="M202" s="194"/>
      <c r="N202" s="194"/>
      <c r="O202" s="194">
        <f>SUM(L202:N202)</f>
        <v>30000</v>
      </c>
      <c r="P202" s="194">
        <v>11357</v>
      </c>
      <c r="Q202" s="211">
        <v>20000</v>
      </c>
      <c r="R202" s="194">
        <v>21000</v>
      </c>
      <c r="S202" s="323">
        <v>21000</v>
      </c>
    </row>
    <row r="203" spans="1:20" ht="13.5" thickBot="1">
      <c r="A203" s="64">
        <v>6310</v>
      </c>
      <c r="B203" s="44" t="s">
        <v>42</v>
      </c>
      <c r="C203" s="40" t="s">
        <v>136</v>
      </c>
      <c r="D203" s="89">
        <f>SUM(D201:D202)</f>
        <v>175000</v>
      </c>
      <c r="E203" s="109"/>
      <c r="F203" s="135">
        <f>SUM(F201:F202)</f>
        <v>175000</v>
      </c>
      <c r="G203" s="180">
        <f>SUM(G201:G202)</f>
        <v>480000</v>
      </c>
      <c r="H203" s="203"/>
      <c r="I203" s="215"/>
      <c r="J203" s="218">
        <f>SUM(J201:J202)</f>
        <v>480000</v>
      </c>
      <c r="K203" s="218"/>
      <c r="L203" s="218">
        <f>SUM(L201:L202)</f>
        <v>480000</v>
      </c>
      <c r="M203" s="203"/>
      <c r="N203" s="203"/>
      <c r="O203" s="268"/>
      <c r="P203" s="203"/>
      <c r="Q203" s="218">
        <f>SUM(Q201:Q202)</f>
        <v>620000</v>
      </c>
      <c r="R203" s="205">
        <f>SUM(R201:R202)</f>
        <v>621000</v>
      </c>
      <c r="S203" s="331">
        <f>SUM(S201:S202)</f>
        <v>621000</v>
      </c>
    </row>
    <row r="204" spans="1:20" ht="13.5" thickBot="1">
      <c r="A204" s="378">
        <v>6399</v>
      </c>
      <c r="B204" s="379">
        <v>5365</v>
      </c>
      <c r="C204" s="380"/>
      <c r="D204" s="381"/>
      <c r="E204" s="380"/>
      <c r="F204" s="382"/>
      <c r="G204" s="383"/>
      <c r="H204" s="384"/>
      <c r="I204" s="385"/>
      <c r="J204" s="386"/>
      <c r="K204" s="386"/>
      <c r="L204" s="386"/>
      <c r="M204" s="384">
        <v>122550</v>
      </c>
      <c r="N204" s="384"/>
      <c r="O204" s="384">
        <f>SUM(L204:N204)</f>
        <v>122550</v>
      </c>
      <c r="P204" s="384">
        <v>122550</v>
      </c>
      <c r="Q204" s="386">
        <v>200000</v>
      </c>
      <c r="R204" s="387">
        <v>52000</v>
      </c>
      <c r="S204" s="388">
        <v>100000</v>
      </c>
    </row>
    <row r="205" spans="1:20">
      <c r="A205" s="389"/>
      <c r="B205" s="57">
        <v>8124</v>
      </c>
      <c r="C205" s="58" t="s">
        <v>137</v>
      </c>
      <c r="D205" s="390">
        <v>533336</v>
      </c>
      <c r="E205" s="58"/>
      <c r="F205" s="390">
        <v>533336</v>
      </c>
      <c r="G205" s="279">
        <v>533336</v>
      </c>
      <c r="H205" s="204"/>
      <c r="I205" s="204"/>
      <c r="J205" s="204">
        <f>SUM(G205:I205)</f>
        <v>533336</v>
      </c>
      <c r="K205" s="204">
        <v>533336</v>
      </c>
      <c r="L205" s="207">
        <v>533336</v>
      </c>
      <c r="M205" s="204"/>
      <c r="N205" s="204"/>
      <c r="O205" s="204">
        <f>SUM(L205:N205)</f>
        <v>533336</v>
      </c>
      <c r="P205" s="204">
        <v>400002</v>
      </c>
      <c r="Q205" s="207">
        <v>533336</v>
      </c>
      <c r="R205" s="207">
        <v>533336</v>
      </c>
      <c r="S205" s="337">
        <v>533336</v>
      </c>
    </row>
    <row r="206" spans="1:20" ht="13.5" thickBot="1">
      <c r="A206" s="158"/>
      <c r="B206" s="37">
        <v>8124</v>
      </c>
      <c r="C206" s="35" t="s">
        <v>147</v>
      </c>
      <c r="D206" s="115"/>
      <c r="E206" s="35"/>
      <c r="F206" s="115"/>
      <c r="G206" s="355">
        <v>700000</v>
      </c>
      <c r="H206" s="203"/>
      <c r="I206" s="203"/>
      <c r="J206" s="203">
        <f>SUM(G206:I206)</f>
        <v>700000</v>
      </c>
      <c r="K206" s="203">
        <v>700000</v>
      </c>
      <c r="L206" s="205">
        <v>700000</v>
      </c>
      <c r="M206" s="203">
        <v>671432</v>
      </c>
      <c r="N206" s="203"/>
      <c r="O206" s="203">
        <f>SUM(L206:N206)</f>
        <v>1371432</v>
      </c>
      <c r="P206" s="286">
        <v>914288</v>
      </c>
      <c r="Q206" s="205">
        <v>1371432</v>
      </c>
      <c r="R206" s="205">
        <v>1371432</v>
      </c>
      <c r="S206" s="331">
        <v>1371432</v>
      </c>
      <c r="T206" s="377">
        <v>17400000</v>
      </c>
    </row>
    <row r="207" spans="1:20" ht="13.5" thickBot="1">
      <c r="A207" s="287" t="s">
        <v>138</v>
      </c>
      <c r="B207" s="288"/>
      <c r="C207" s="46"/>
      <c r="D207" s="289" t="e">
        <f>D69+D71+D76+D78+D80+D82+D87+D95+D103+D113+D121+D125+D128+D134+D136+D138+D142+D145+D147+D152+D165+D170+D200+D203+D205+D97</f>
        <v>#REF!</v>
      </c>
      <c r="E207" s="46"/>
      <c r="F207" s="290" t="e">
        <f>F69+F71+F76+F78+F80+F82+F87+F93+F95+F103+F113+F121+F125+F128+F134+F136+F138+F142+F145+F147+F152+F165+F170+F200+F203+F205+F97</f>
        <v>#REF!</v>
      </c>
      <c r="G207" s="290" t="e">
        <f>G69+G71+G76+G78+G80+G82+G87+G93+G95+G103+G113+G121+G125+G128+G134+G136+G138+G142+G145+G147+G152+G165+G170+G200+G203+G205+G97+G154+G206</f>
        <v>#REF!</v>
      </c>
      <c r="H207" s="224">
        <f>SUM(H68:H206)</f>
        <v>1390000</v>
      </c>
      <c r="I207" s="225">
        <f>SUM(I68:I206)</f>
        <v>1743495</v>
      </c>
      <c r="J207" s="225" t="e">
        <f>SUM(G207:I207)</f>
        <v>#REF!</v>
      </c>
      <c r="K207" s="225"/>
      <c r="L207" s="225" t="e">
        <f>L69+L71+L76+L78+L80+L82+L87+L93+L97+L103+L113+L121+L125+L128+L134+L136+L138+L142+L145+L147+L152+L154+L165+L170+L174+L200+L203+L205+L206</f>
        <v>#REF!</v>
      </c>
      <c r="M207" s="224">
        <f>SUM(M68:M206)</f>
        <v>6504482</v>
      </c>
      <c r="N207" s="224">
        <f>SUM(N68:N206)</f>
        <v>1154220</v>
      </c>
      <c r="O207" s="291"/>
      <c r="P207" s="224"/>
      <c r="Q207" s="261">
        <f>Q69+Q71+Q76+Q78+Q80+Q82+Q87+Q93+Q97+Q103+Q113+Q125+Q128+Q134+Q136+Q138+Q142+Q145+Q147+Q152+Q154+Q165+Q170+Q174+Q200+Q203+Q204+Q205+Q206+Q121</f>
        <v>21347706</v>
      </c>
      <c r="R207" s="328">
        <f>R69+R71+R76+R78+R80+R82+R87+R93+R97+R103+R113+R121+R125+R128+R134+R136+R138+R142+R145+R147+R152+R154+R165+R170+R174+R200+R203+R204+R205+R206</f>
        <v>23887823</v>
      </c>
      <c r="S207" s="369">
        <f>S69+S71+S76+S78+S80+S82+S87+S93+S97+S103+S113+S121+S125+S128+S134+S136+S138+S142+S145+S147+S152+S154+S165+S170+S174+S200+S203+S204+S205+S206</f>
        <v>28826768</v>
      </c>
      <c r="T207" s="262">
        <f>S207+T132+T133+T206+T201</f>
        <v>70726768</v>
      </c>
    </row>
    <row r="208" spans="1:20">
      <c r="A208" s="12"/>
      <c r="B208" s="12"/>
      <c r="C208" s="12"/>
      <c r="D208" s="15"/>
      <c r="E208" s="12"/>
      <c r="F208" s="15"/>
    </row>
    <row r="209" spans="1:6">
      <c r="A209" s="12"/>
      <c r="B209" s="12"/>
      <c r="C209" s="254"/>
      <c r="D209" s="15"/>
      <c r="E209" s="12"/>
      <c r="F209" s="15"/>
    </row>
    <row r="210" spans="1:6">
      <c r="A210" s="12"/>
      <c r="B210" s="12"/>
      <c r="C210" s="12"/>
      <c r="D210" s="15"/>
      <c r="E210" s="12"/>
      <c r="F210" s="15"/>
    </row>
    <row r="211" spans="1:6">
      <c r="A211" s="12"/>
      <c r="B211" s="12"/>
      <c r="C211" s="12"/>
      <c r="D211" s="15"/>
      <c r="E211" s="12"/>
      <c r="F211" s="15"/>
    </row>
    <row r="212" spans="1:6">
      <c r="A212" s="12"/>
      <c r="B212" s="12"/>
      <c r="C212" s="12"/>
      <c r="D212" s="15"/>
      <c r="E212" s="12"/>
      <c r="F212" s="15"/>
    </row>
    <row r="213" spans="1:6">
      <c r="A213" s="12"/>
      <c r="B213" s="12"/>
      <c r="C213" s="12"/>
      <c r="D213" s="15"/>
      <c r="E213" s="12"/>
      <c r="F213" s="15"/>
    </row>
    <row r="214" spans="1:6">
      <c r="A214" s="12"/>
      <c r="B214" s="12"/>
      <c r="C214" s="12"/>
      <c r="D214" s="15"/>
      <c r="E214" s="12"/>
      <c r="F214" s="15"/>
    </row>
    <row r="215" spans="1:6">
      <c r="A215" s="12"/>
      <c r="B215" s="12"/>
      <c r="C215" s="12"/>
      <c r="D215" s="15"/>
      <c r="E215" s="12"/>
      <c r="F215" s="15"/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</vt:lpstr>
      <vt:lpstr>List2</vt:lpstr>
      <vt:lpstr>List3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Babice</cp:lastModifiedBy>
  <cp:revision/>
  <cp:lastPrinted>2022-10-31T18:08:12Z</cp:lastPrinted>
  <dcterms:created xsi:type="dcterms:W3CDTF">2014-05-09T07:42:18Z</dcterms:created>
  <dcterms:modified xsi:type="dcterms:W3CDTF">2023-11-03T08:20:36Z</dcterms:modified>
</cp:coreProperties>
</file>