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5" yWindow="60" windowWidth="13890" windowHeight="12705"/>
  </bookViews>
  <sheets>
    <sheet name="2023" sheetId="5" r:id="rId1"/>
  </sheets>
  <definedNames>
    <definedName name="_xlnm._FilterDatabase" localSheetId="0" hidden="1">'2023'!$A$3:$L$41</definedName>
  </definedNames>
  <calcPr calcId="125725"/>
</workbook>
</file>

<file path=xl/calcChain.xml><?xml version="1.0" encoding="utf-8"?>
<calcChain xmlns="http://schemas.openxmlformats.org/spreadsheetml/2006/main">
  <c r="I23" i="5"/>
  <c r="I24"/>
  <c r="I25"/>
  <c r="I26"/>
  <c r="I27"/>
  <c r="I28"/>
  <c r="I29"/>
  <c r="I22"/>
  <c r="C2"/>
  <c r="J30"/>
  <c r="J18"/>
  <c r="I18" s="1"/>
  <c r="J21"/>
  <c r="I21"/>
  <c r="I15"/>
  <c r="I16"/>
  <c r="I17"/>
  <c r="I14"/>
  <c r="I13"/>
  <c r="I12"/>
  <c r="J9"/>
  <c r="I9"/>
  <c r="I41" l="1"/>
  <c r="J41" s="1"/>
  <c r="I40"/>
  <c r="J40" s="1"/>
  <c r="I39"/>
  <c r="J39" s="1"/>
  <c r="I38"/>
  <c r="J38" s="1"/>
  <c r="I37"/>
  <c r="J37" s="1"/>
  <c r="I36"/>
  <c r="J36" s="1"/>
  <c r="I20"/>
  <c r="J20" s="1"/>
  <c r="I19"/>
  <c r="J19" s="1"/>
  <c r="J16"/>
  <c r="J15"/>
  <c r="J13"/>
  <c r="I7"/>
  <c r="I2" l="1"/>
  <c r="J2"/>
</calcChain>
</file>

<file path=xl/comments1.xml><?xml version="1.0" encoding="utf-8"?>
<comments xmlns="http://schemas.openxmlformats.org/spreadsheetml/2006/main">
  <authors>
    <author>Obec</author>
    <author>Obec Ondratice</author>
  </authors>
  <commentList>
    <comment ref="A13" authorId="0">
      <text>
        <r>
          <rPr>
            <b/>
            <sz val="9"/>
            <color indexed="81"/>
            <rFont val="Tahoma"/>
            <family val="2"/>
            <charset val="238"/>
          </rPr>
          <t>Obec:</t>
        </r>
        <r>
          <rPr>
            <sz val="9"/>
            <color indexed="81"/>
            <rFont val="Tahoma"/>
            <family val="2"/>
            <charset val="238"/>
          </rPr>
          <t xml:space="preserve">
0</t>
        </r>
        <r>
          <rPr>
            <i/>
            <sz val="9"/>
            <color indexed="81"/>
            <rFont val="Tahoma"/>
            <family val="2"/>
            <charset val="238"/>
          </rPr>
          <t>1. Jak dlouho běžně platí zásady územního rozvoje, územní plán a regulační plán? Je nějakým předpisem stanovena maximální doba, např. 10 let? Jak často se zpracovává nová územně plánovací dokumentace?</t>
        </r>
        <r>
          <rPr>
            <sz val="9"/>
            <color indexed="81"/>
            <rFont val="Tahoma"/>
            <family val="2"/>
            <charset val="238"/>
          </rPr>
          <t xml:space="preserve">
</t>
        </r>
        <r>
          <rPr>
            <b/>
            <u/>
            <sz val="9"/>
            <color indexed="81"/>
            <rFont val="Tahoma"/>
            <family val="2"/>
            <charset val="238"/>
          </rPr>
          <t>Maximální doba platnosti ZÚR a ÚP se nestanovuje</t>
        </r>
        <r>
          <rPr>
            <sz val="9"/>
            <color indexed="81"/>
            <rFont val="Tahoma"/>
            <family val="2"/>
            <charset val="238"/>
          </rPr>
          <t>. Pro zásady územního rozvoje se zpracovává zpráva o jejich uplatňování v uplynulém období. Krajský úřad předloží návrh zprávy o uplatňování zásad územního rozvoje v uplynulém období ke schválení zastupitelstvu kraje nejpozději do 4 let po vydání zásad územního rozvoje nebo jejich poslední aktualizace. Na základě požadavku uvedeného ve zprávě může být zpracována jejich aktualizace případně nový návrh (§ 42 stavebního zákona). Nejméně jednou za 4 roky se zpracovává zpráva o uplatňování územního plánu v uplynulém období (§ 55 stavebního zákona), jejíž součástí mohou být pokyny pro zpracování změny územního plánu. Doba platnosti regulačního plánu pořízeného z podnětu, který nenahrazuje územní rozhodnutí, se nestanovuje. Ustanovení o nahrazení územního rozhodnutí regulačním plánem z podnětu platí 3 roky ode dne nabytí účinnosti, není-li v něm v odůvodněných případech stanovena lhůta delší, nejdéle však 5 let; doba platnosti může být v odůvodněných případech prodloužena změnou regulačního plánu v době jeho platnosti (§ 71 odst. 2 stavebního zákona). Na dobu platnosti regulačního plánu pořízeného na žádost se uplatní odstavec 2 obdobně, pozbytí platnosti se však vztahuje na celý regulační plán (§ 71 odst. 6 stavebního zákona). Obce a kraje jsou povinny soustavně sledovat uplatňování územně plánovací dokumentace a vyhodnocovat je podle stavebního zákona. Dojde-li ke změně podmínek, na základě kterých byla územně plánovací dokumentace vydána, jsou povinny pořídit změnu příslušné územně plánovací dokumentace (§ 5 odst. 6 stavebního zákona). Na rozdíl od zásad územního rozvoje nebo územního plánu, které musí být aktualizovány nebo nahrazeny novou dokumentací, je přípustné regulační plán v odůvodněných případech zrušit bez náhrady. Platnost územně plánovací dokumentace pořízené před nabytím účinnosti nového stavebního zákona se řídí přechodnými ustanoveními (§ 188 stavebního zákona). Aktualizace leden 2019.</t>
        </r>
      </text>
    </comment>
    <comment ref="A29" authorId="1">
      <text>
        <r>
          <rPr>
            <b/>
            <sz val="9"/>
            <color indexed="81"/>
            <rFont val="Tahoma"/>
            <family val="2"/>
            <charset val="238"/>
          </rPr>
          <t>Obec Ondratice:</t>
        </r>
        <r>
          <rPr>
            <sz val="9"/>
            <color indexed="81"/>
            <rFont val="Tahoma"/>
            <family val="2"/>
            <charset val="238"/>
          </rPr>
          <t xml:space="preserve">
nebudeme nakupovat, ale podlw potřeby si budeme objednávat externí služby</t>
        </r>
      </text>
    </comment>
  </commentList>
</comments>
</file>

<file path=xl/sharedStrings.xml><?xml version="1.0" encoding="utf-8"?>
<sst xmlns="http://schemas.openxmlformats.org/spreadsheetml/2006/main" count="129" uniqueCount="72">
  <si>
    <t>motokrosová trať pískovna - užívání obecních pozemků - územní plán ???</t>
  </si>
  <si>
    <t>Most 01-Chaloupky oprava/rekonstrukce</t>
  </si>
  <si>
    <t>dotace spolkům</t>
  </si>
  <si>
    <t>akce SPOZ</t>
  </si>
  <si>
    <t>zájezd</t>
  </si>
  <si>
    <t>předpokládaný náklad</t>
  </si>
  <si>
    <t>termín realizace</t>
  </si>
  <si>
    <t>celkem:</t>
  </si>
  <si>
    <t>NE</t>
  </si>
  <si>
    <t>s dotacemi</t>
  </si>
  <si>
    <t>připojit doposud napřipojené na splaškovou kanalizaci</t>
  </si>
  <si>
    <t>ANO</t>
  </si>
  <si>
    <t>čistě z rozpočtu obce</t>
  </si>
  <si>
    <t>Most 01 - Chaloupky - projekt</t>
  </si>
  <si>
    <t>INV</t>
  </si>
  <si>
    <t>INV/NEINV</t>
  </si>
  <si>
    <t>NEINV</t>
  </si>
  <si>
    <t>5139/5175</t>
  </si>
  <si>
    <t>dary občánci</t>
  </si>
  <si>
    <t>dary prvňáčci</t>
  </si>
  <si>
    <t>zateplení . Půda  č.p.31</t>
  </si>
  <si>
    <t>územní plán - aktualizace</t>
  </si>
  <si>
    <t>dotace</t>
  </si>
  <si>
    <t>úprava plochy kolem křížku, nové lípy, lavička</t>
  </si>
  <si>
    <t>akumulační nádrž ve dvoře školy  č.p.31</t>
  </si>
  <si>
    <t>Hasičárna č.p.184 zateplení garáže 1.etapa - (vrata)</t>
  </si>
  <si>
    <t>Hasičárna č.p.184 zateplení garáže 2.etapa - (strop))</t>
  </si>
  <si>
    <t xml:space="preserve">Sňato: </t>
  </si>
  <si>
    <t>Mgr. Bohuslav Koštanský, starosta obce, v.r.</t>
  </si>
  <si>
    <t>pozastaveno</t>
  </si>
  <si>
    <t>v procesu</t>
  </si>
  <si>
    <t>čeká na zahájení</t>
  </si>
  <si>
    <t>KAŽDÝ ROK</t>
  </si>
  <si>
    <t>před dokončením</t>
  </si>
  <si>
    <t>STATUS</t>
  </si>
  <si>
    <t xml:space="preserve">nové dětské hřiště </t>
  </si>
  <si>
    <t>chybí dodat odp.koš - na jaře 2023</t>
  </si>
  <si>
    <t>2.12.23 - podepsána SoD (ing.arch.Doubrava) na PD na inž.a tech.sítě Z4 a Z5</t>
  </si>
  <si>
    <t>Programové priority 2023-2026</t>
  </si>
  <si>
    <t>připraven návrh projektu</t>
  </si>
  <si>
    <t>Hasičárna č.p.184 - nátěr klempířiny a vrat, nové značení budovy</t>
  </si>
  <si>
    <t>začátkem dubna natřeme svépomocí</t>
  </si>
  <si>
    <t>běží proces veřejného projendávání, Moravská vodárenská nesouhlasí s lokalitou Z22, svůj případný souhlas podmíňuje hydrogeologickým průzkumem</t>
  </si>
  <si>
    <t>vyzvat vodoprávní úřad, aby zkonbtrolovat obývané nepřipojené domy, zda-lise  svými odpadními vodami nakládají tak, jak deklarovali</t>
  </si>
  <si>
    <t>dle všeho není respektováno pásmo II.a ochrany vodního zdroje</t>
  </si>
  <si>
    <t>Lokalita Z4 a Z5 - PD infrakstruktury</t>
  </si>
  <si>
    <t>do konce ledna 2023 projektant podá na SÚ žádost o souhlas se stavbou</t>
  </si>
  <si>
    <t>obnovení zeleně v obci (projekt LoderLand) - kolem zvoničky</t>
  </si>
  <si>
    <t>obnovení sochy Panny Marie na kříž nad obcí (směr Drysice)</t>
  </si>
  <si>
    <t>odstranění skládek před domy v obci</t>
  </si>
  <si>
    <t>údržba cest</t>
  </si>
  <si>
    <t>pěšina podél silnice do Brodku</t>
  </si>
  <si>
    <t>udržení provozu obchodu LUNA</t>
  </si>
  <si>
    <t xml:space="preserve">Schváleno zastupitelstvem obce Ondratice dne …...2023 usnesením č. </t>
  </si>
  <si>
    <t xml:space="preserve">Vyvěšeno na úřední desce:   </t>
  </si>
  <si>
    <t>z MAS bude možné čerpat 1,35 mio při 95% podpoře - nutno rozdělit stávající projekt</t>
  </si>
  <si>
    <t>oprava fasády  - dům č.p.31</t>
  </si>
  <si>
    <t>příkopové rameno Marolin M308S APS</t>
  </si>
  <si>
    <r>
      <t>nabídka P</t>
    </r>
    <r>
      <rPr>
        <sz val="11"/>
        <color theme="1"/>
        <rFont val="Calibri"/>
        <family val="2"/>
        <charset val="238"/>
      </rPr>
      <t>&amp;</t>
    </r>
    <r>
      <rPr>
        <sz val="11"/>
        <color theme="1"/>
        <rFont val="Tahoma"/>
        <family val="2"/>
        <charset val="238"/>
      </rPr>
      <t>L  (366-564 tis)</t>
    </r>
  </si>
  <si>
    <t>Lokalita Z4 a Z5 - realizace infrastruktury</t>
  </si>
  <si>
    <t>obnova vybavení JSDH</t>
  </si>
  <si>
    <t>oprava zázemí na horním hřišti (lavičky, stoly, bouda, pódium)</t>
  </si>
  <si>
    <t>zřízení klubovny pro seniory</t>
  </si>
  <si>
    <t>oprava/rekonstrukce chodníků 2.etapa</t>
  </si>
  <si>
    <t>oprava/rekonstrukce chodníků 3.etapa</t>
  </si>
  <si>
    <t>oprava vodní nádrže - delší břeh směrem do obce, dlažba, lavičky</t>
  </si>
  <si>
    <t>zajištění a udržení průjezdnosti komunikací ve Fameliích</t>
  </si>
  <si>
    <t>paragfraf</t>
  </si>
  <si>
    <t>položka</t>
  </si>
  <si>
    <t>nebude realizováno</t>
  </si>
  <si>
    <t>podána žádost o dotaci na OL kraj 50%</t>
  </si>
  <si>
    <t>podána žádost o dotaci OL kraj až 100%</t>
  </si>
</sst>
</file>

<file path=xl/styles.xml><?xml version="1.0" encoding="utf-8"?>
<styleSheet xmlns="http://schemas.openxmlformats.org/spreadsheetml/2006/main">
  <fonts count="21">
    <font>
      <sz val="11"/>
      <color theme="1"/>
      <name val="Calibri"/>
      <family val="2"/>
      <charset val="238"/>
      <scheme val="minor"/>
    </font>
    <font>
      <b/>
      <sz val="11"/>
      <color theme="1"/>
      <name val="Calibri"/>
      <family val="2"/>
      <charset val="238"/>
      <scheme val="minor"/>
    </font>
    <font>
      <sz val="9"/>
      <color indexed="81"/>
      <name val="Tahoma"/>
      <family val="2"/>
      <charset val="238"/>
    </font>
    <font>
      <b/>
      <sz val="9"/>
      <color indexed="81"/>
      <name val="Tahoma"/>
      <family val="2"/>
      <charset val="238"/>
    </font>
    <font>
      <b/>
      <u/>
      <sz val="9"/>
      <color indexed="81"/>
      <name val="Tahoma"/>
      <family val="2"/>
      <charset val="238"/>
    </font>
    <font>
      <i/>
      <sz val="9"/>
      <color indexed="81"/>
      <name val="Tahoma"/>
      <family val="2"/>
      <charset val="238"/>
    </font>
    <font>
      <b/>
      <sz val="11"/>
      <color theme="1"/>
      <name val="Tahoma"/>
      <family val="2"/>
      <charset val="238"/>
    </font>
    <font>
      <sz val="11"/>
      <color theme="1"/>
      <name val="Tahoma"/>
      <family val="2"/>
      <charset val="238"/>
    </font>
    <font>
      <sz val="11"/>
      <color theme="1"/>
      <name val="Tsh"/>
      <charset val="238"/>
    </font>
    <font>
      <sz val="10"/>
      <color theme="1"/>
      <name val="Tahoma"/>
      <family val="2"/>
      <charset val="238"/>
    </font>
    <font>
      <b/>
      <sz val="10"/>
      <color theme="1"/>
      <name val="Tahoma"/>
      <family val="2"/>
      <charset val="238"/>
    </font>
    <font>
      <sz val="10"/>
      <color theme="1"/>
      <name val="Calibri"/>
      <family val="2"/>
      <charset val="238"/>
      <scheme val="minor"/>
    </font>
    <font>
      <i/>
      <sz val="10"/>
      <color theme="1"/>
      <name val="Tahoma"/>
      <family val="2"/>
      <charset val="238"/>
    </font>
    <font>
      <b/>
      <i/>
      <sz val="10"/>
      <color theme="1"/>
      <name val="Tahoma"/>
      <family val="2"/>
      <charset val="238"/>
    </font>
    <font>
      <i/>
      <sz val="10"/>
      <color theme="1"/>
      <name val="Calibri"/>
      <family val="2"/>
      <charset val="238"/>
      <scheme val="minor"/>
    </font>
    <font>
      <i/>
      <sz val="11"/>
      <color theme="1"/>
      <name val="Tahoma"/>
      <family val="2"/>
      <charset val="238"/>
    </font>
    <font>
      <sz val="12"/>
      <color theme="1"/>
      <name val="Tafom"/>
      <charset val="238"/>
    </font>
    <font>
      <sz val="11"/>
      <color theme="1"/>
      <name val="Tafom"/>
      <charset val="238"/>
    </font>
    <font>
      <b/>
      <sz val="16"/>
      <color theme="1"/>
      <name val="Calibri"/>
      <family val="2"/>
      <charset val="238"/>
      <scheme val="minor"/>
    </font>
    <font>
      <sz val="11"/>
      <color theme="1"/>
      <name val="Calibri"/>
      <family val="2"/>
      <charset val="238"/>
    </font>
    <font>
      <sz val="10"/>
      <color theme="1"/>
      <name val="Tafom"/>
      <charset val="238"/>
    </font>
  </fonts>
  <fills count="3">
    <fill>
      <patternFill patternType="none"/>
    </fill>
    <fill>
      <patternFill patternType="gray125"/>
    </fill>
    <fill>
      <patternFill patternType="solid">
        <fgColor rgb="FFFFFFCC"/>
        <bgColor indexed="64"/>
      </patternFill>
    </fill>
  </fills>
  <borders count="1">
    <border>
      <left/>
      <right/>
      <top/>
      <bottom/>
      <diagonal/>
    </border>
  </borders>
  <cellStyleXfs count="1">
    <xf numFmtId="0" fontId="0" fillId="0" borderId="0"/>
  </cellStyleXfs>
  <cellXfs count="58">
    <xf numFmtId="0" fontId="0" fillId="0" borderId="0" xfId="0"/>
    <xf numFmtId="3" fontId="0" fillId="0" borderId="0" xfId="0" applyNumberFormat="1"/>
    <xf numFmtId="0" fontId="1" fillId="0" borderId="0" xfId="0" applyFont="1"/>
    <xf numFmtId="0" fontId="6" fillId="0" borderId="0" xfId="0" applyFont="1"/>
    <xf numFmtId="3" fontId="7" fillId="0" borderId="0" xfId="0" applyNumberFormat="1" applyFont="1" applyFill="1"/>
    <xf numFmtId="0" fontId="7" fillId="0" borderId="0" xfId="0" applyFont="1" applyFill="1"/>
    <xf numFmtId="0" fontId="7" fillId="0" borderId="0" xfId="0" applyFont="1"/>
    <xf numFmtId="0" fontId="6" fillId="0" borderId="0" xfId="0" applyFont="1" applyAlignment="1">
      <alignment horizontal="right"/>
    </xf>
    <xf numFmtId="3" fontId="6" fillId="0" borderId="0" xfId="0" applyNumberFormat="1" applyFont="1" applyFill="1"/>
    <xf numFmtId="3" fontId="7" fillId="2" borderId="0" xfId="0" applyNumberFormat="1" applyFont="1" applyFill="1" applyAlignment="1">
      <alignment vertical="center"/>
    </xf>
    <xf numFmtId="14" fontId="7" fillId="0" borderId="0" xfId="0" applyNumberFormat="1" applyFont="1" applyAlignment="1">
      <alignment vertical="center"/>
    </xf>
    <xf numFmtId="0" fontId="7" fillId="0" borderId="0" xfId="0" applyFont="1" applyAlignment="1">
      <alignment vertical="center"/>
    </xf>
    <xf numFmtId="3" fontId="7" fillId="0" borderId="0" xfId="0" applyNumberFormat="1" applyFont="1" applyAlignment="1">
      <alignment vertical="center"/>
    </xf>
    <xf numFmtId="0" fontId="8" fillId="0" borderId="0" xfId="0" applyFont="1" applyAlignment="1">
      <alignment vertical="center"/>
    </xf>
    <xf numFmtId="3" fontId="7" fillId="0" borderId="0" xfId="0" applyNumberFormat="1" applyFont="1" applyFill="1" applyAlignment="1">
      <alignment vertical="center"/>
    </xf>
    <xf numFmtId="0" fontId="12" fillId="0" borderId="0" xfId="0" applyFont="1" applyFill="1"/>
    <xf numFmtId="3" fontId="13" fillId="0" borderId="0" xfId="0" applyNumberFormat="1" applyFont="1" applyFill="1"/>
    <xf numFmtId="0" fontId="14" fillId="0" borderId="0" xfId="0" applyFont="1"/>
    <xf numFmtId="0" fontId="7" fillId="0" borderId="0" xfId="0" applyFont="1" applyFill="1" applyAlignment="1">
      <alignment vertical="center" wrapText="1"/>
    </xf>
    <xf numFmtId="14" fontId="7" fillId="0" borderId="0" xfId="0" applyNumberFormat="1" applyFont="1" applyFill="1" applyAlignment="1">
      <alignment vertical="center"/>
    </xf>
    <xf numFmtId="0" fontId="7" fillId="0" borderId="0" xfId="0" applyFont="1" applyFill="1" applyAlignment="1">
      <alignment vertical="center"/>
    </xf>
    <xf numFmtId="0" fontId="0" fillId="0" borderId="0" xfId="0" applyFill="1" applyAlignment="1">
      <alignment vertical="center" wrapText="1"/>
    </xf>
    <xf numFmtId="14" fontId="12" fillId="0" borderId="0" xfId="0" applyNumberFormat="1" applyFont="1" applyFill="1" applyAlignment="1">
      <alignment vertical="center"/>
    </xf>
    <xf numFmtId="0" fontId="0" fillId="0" borderId="0" xfId="0" applyFill="1" applyAlignment="1">
      <alignment vertical="center"/>
    </xf>
    <xf numFmtId="3" fontId="0" fillId="0" borderId="0" xfId="0" applyNumberFormat="1" applyFill="1"/>
    <xf numFmtId="14" fontId="7" fillId="0" borderId="0" xfId="0" applyNumberFormat="1" applyFont="1"/>
    <xf numFmtId="14" fontId="15" fillId="0" borderId="0" xfId="0" applyNumberFormat="1" applyFont="1" applyAlignment="1">
      <alignment vertical="center"/>
    </xf>
    <xf numFmtId="0" fontId="16" fillId="0" borderId="0" xfId="0" applyFont="1"/>
    <xf numFmtId="3" fontId="16" fillId="0" borderId="0" xfId="0" applyNumberFormat="1" applyFont="1"/>
    <xf numFmtId="0" fontId="17" fillId="0" borderId="0" xfId="0" applyFont="1"/>
    <xf numFmtId="14" fontId="16" fillId="0" borderId="0" xfId="0" applyNumberFormat="1" applyFont="1"/>
    <xf numFmtId="0" fontId="7" fillId="0" borderId="0" xfId="0" applyFont="1" applyAlignment="1">
      <alignment horizontal="center" wrapText="1"/>
    </xf>
    <xf numFmtId="3" fontId="7" fillId="0" borderId="0" xfId="0" applyNumberFormat="1" applyFont="1" applyFill="1" applyAlignment="1">
      <alignment horizontal="center" wrapText="1"/>
    </xf>
    <xf numFmtId="1" fontId="9" fillId="0" borderId="0" xfId="0" applyNumberFormat="1" applyFont="1" applyFill="1" applyAlignment="1">
      <alignment horizontal="center" wrapText="1"/>
    </xf>
    <xf numFmtId="0" fontId="7" fillId="0" borderId="0" xfId="0" applyFont="1" applyFill="1" applyAlignment="1">
      <alignment horizontal="center" wrapText="1"/>
    </xf>
    <xf numFmtId="0" fontId="12" fillId="0" borderId="0" xfId="0" applyFont="1" applyFill="1" applyAlignment="1">
      <alignment horizontal="center" wrapText="1"/>
    </xf>
    <xf numFmtId="0" fontId="0" fillId="0" borderId="0" xfId="0" applyAlignment="1">
      <alignment horizontal="center" wrapText="1"/>
    </xf>
    <xf numFmtId="0" fontId="7" fillId="2" borderId="0" xfId="0" applyFont="1" applyFill="1" applyAlignment="1">
      <alignment vertical="center"/>
    </xf>
    <xf numFmtId="0" fontId="0" fillId="2" borderId="0" xfId="0" applyFill="1" applyAlignment="1">
      <alignment vertical="center"/>
    </xf>
    <xf numFmtId="14" fontId="7" fillId="2" borderId="0" xfId="0" applyNumberFormat="1" applyFont="1" applyFill="1" applyAlignment="1">
      <alignment vertical="center"/>
    </xf>
    <xf numFmtId="14" fontId="12" fillId="2" borderId="0" xfId="0" applyNumberFormat="1" applyFont="1" applyFill="1" applyAlignment="1">
      <alignment vertical="center"/>
    </xf>
    <xf numFmtId="0" fontId="18" fillId="0" borderId="0" xfId="0" applyFont="1" applyAlignment="1"/>
    <xf numFmtId="0" fontId="1" fillId="0" borderId="0" xfId="0" applyFont="1" applyAlignment="1"/>
    <xf numFmtId="14" fontId="0" fillId="0" borderId="0" xfId="0" applyNumberFormat="1" applyAlignment="1">
      <alignment horizontal="center"/>
    </xf>
    <xf numFmtId="0" fontId="0" fillId="0" borderId="0" xfId="0" applyFill="1" applyAlignment="1">
      <alignment horizontal="left" vertical="center"/>
    </xf>
    <xf numFmtId="0" fontId="7" fillId="0" borderId="0" xfId="0" applyFont="1" applyAlignment="1"/>
    <xf numFmtId="0" fontId="0" fillId="0" borderId="0" xfId="0" applyAlignment="1"/>
    <xf numFmtId="0" fontId="16" fillId="0" borderId="0" xfId="0" applyFont="1" applyAlignment="1"/>
    <xf numFmtId="3" fontId="6" fillId="0" borderId="0" xfId="0" applyNumberFormat="1" applyFont="1" applyFill="1" applyAlignment="1">
      <alignment vertical="center"/>
    </xf>
    <xf numFmtId="3" fontId="6" fillId="2" borderId="0" xfId="0" applyNumberFormat="1" applyFont="1" applyFill="1" applyAlignment="1">
      <alignment vertical="center"/>
    </xf>
    <xf numFmtId="1" fontId="9" fillId="0" borderId="0" xfId="0" applyNumberFormat="1" applyFont="1" applyFill="1" applyAlignment="1">
      <alignment horizontal="center"/>
    </xf>
    <xf numFmtId="1" fontId="10" fillId="0" borderId="0" xfId="0" applyNumberFormat="1" applyFont="1" applyFill="1" applyAlignment="1">
      <alignment horizontal="center"/>
    </xf>
    <xf numFmtId="1" fontId="9" fillId="0" borderId="0" xfId="0" applyNumberFormat="1" applyFont="1" applyFill="1" applyAlignment="1">
      <alignment horizontal="center" vertical="center"/>
    </xf>
    <xf numFmtId="1" fontId="9" fillId="2" borderId="0" xfId="0" applyNumberFormat="1" applyFont="1" applyFill="1" applyAlignment="1">
      <alignment horizontal="center" vertical="center"/>
    </xf>
    <xf numFmtId="1" fontId="10" fillId="0" borderId="0" xfId="0" applyNumberFormat="1" applyFont="1" applyFill="1" applyAlignment="1">
      <alignment horizontal="center" vertical="center"/>
    </xf>
    <xf numFmtId="1" fontId="10" fillId="2" borderId="0" xfId="0" applyNumberFormat="1" applyFont="1" applyFill="1" applyAlignment="1">
      <alignment horizontal="center" vertical="center"/>
    </xf>
    <xf numFmtId="1" fontId="11" fillId="0" borderId="0" xfId="0" applyNumberFormat="1" applyFont="1" applyFill="1" applyAlignment="1">
      <alignment horizontal="center"/>
    </xf>
    <xf numFmtId="1" fontId="20" fillId="0" borderId="0" xfId="0" applyNumberFormat="1" applyFont="1" applyAlignment="1">
      <alignment horizontal="center"/>
    </xf>
  </cellXfs>
  <cellStyles count="1">
    <cellStyle name="normální" xfId="0" builtinId="0"/>
  </cellStyles>
  <dxfs count="0"/>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49"/>
  <sheetViews>
    <sheetView tabSelected="1" workbookViewId="0">
      <pane xSplit="2" ySplit="3" topLeftCell="C4" activePane="bottomRight" state="frozen"/>
      <selection pane="topRight" activeCell="C1" sqref="C1"/>
      <selection pane="bottomLeft" activeCell="A4" sqref="A4"/>
      <selection pane="bottomRight" activeCell="E40" sqref="E40"/>
    </sheetView>
  </sheetViews>
  <sheetFormatPr defaultRowHeight="15" outlineLevelCol="1"/>
  <cols>
    <col min="1" max="1" width="65" customWidth="1"/>
    <col min="2" max="2" width="4.85546875" customWidth="1"/>
    <col min="3" max="3" width="14.140625" style="24" customWidth="1"/>
    <col min="4" max="4" width="6.5703125" style="56" customWidth="1"/>
    <col min="5" max="5" width="6.42578125" style="56" customWidth="1"/>
    <col min="6" max="6" width="12.42578125" hidden="1" customWidth="1" outlineLevel="1"/>
    <col min="7" max="7" width="7.5703125" style="17" hidden="1" customWidth="1" outlineLevel="1"/>
    <col min="8" max="8" width="6.140625" hidden="1" customWidth="1" outlineLevel="1"/>
    <col min="9" max="9" width="14" style="1" hidden="1" customWidth="1" outlineLevel="1"/>
    <col min="10" max="10" width="12.42578125" hidden="1" customWidth="1" outlineLevel="1"/>
    <col min="11" max="11" width="9.140625" hidden="1" customWidth="1" outlineLevel="1"/>
    <col min="12" max="12" width="4.5703125" customWidth="1" collapsed="1"/>
    <col min="13" max="13" width="36" style="46" customWidth="1"/>
  </cols>
  <sheetData>
    <row r="1" spans="1:13" ht="21">
      <c r="A1" s="3" t="s">
        <v>38</v>
      </c>
      <c r="B1" s="3"/>
      <c r="C1" s="4"/>
      <c r="D1" s="50"/>
      <c r="E1" s="50"/>
      <c r="F1" s="5"/>
      <c r="G1" s="15"/>
      <c r="H1" s="5"/>
      <c r="I1" s="4"/>
      <c r="J1" s="5"/>
      <c r="K1" s="6"/>
      <c r="M1" s="41">
        <v>2023</v>
      </c>
    </row>
    <row r="2" spans="1:13" s="2" customFormat="1">
      <c r="A2" s="7" t="s">
        <v>7</v>
      </c>
      <c r="B2" s="7"/>
      <c r="C2" s="8">
        <f>SUBTOTAL(9,C4:C30)</f>
        <v>34514000</v>
      </c>
      <c r="D2" s="51"/>
      <c r="E2" s="51"/>
      <c r="F2" s="8"/>
      <c r="G2" s="16"/>
      <c r="H2" s="8"/>
      <c r="I2" s="8">
        <f>SUBTOTAL(9,I4:I30)</f>
        <v>20888600</v>
      </c>
      <c r="J2" s="8">
        <f>SUBTOTAL(9,J4:J30)</f>
        <v>4957400</v>
      </c>
      <c r="K2" s="3"/>
      <c r="M2" s="42"/>
    </row>
    <row r="3" spans="1:13" s="36" customFormat="1" ht="43.5">
      <c r="A3" s="31"/>
      <c r="B3" s="31" t="s">
        <v>34</v>
      </c>
      <c r="C3" s="32" t="s">
        <v>5</v>
      </c>
      <c r="D3" s="33" t="s">
        <v>67</v>
      </c>
      <c r="E3" s="33" t="s">
        <v>68</v>
      </c>
      <c r="F3" s="34" t="s">
        <v>6</v>
      </c>
      <c r="G3" s="35" t="s">
        <v>15</v>
      </c>
      <c r="H3" s="34" t="s">
        <v>9</v>
      </c>
      <c r="I3" s="32" t="s">
        <v>12</v>
      </c>
      <c r="J3" s="34" t="s">
        <v>22</v>
      </c>
      <c r="K3" s="31"/>
      <c r="M3" s="43">
        <v>44949</v>
      </c>
    </row>
    <row r="4" spans="1:13" s="21" customFormat="1" ht="15.75" customHeight="1">
      <c r="A4" s="18" t="s">
        <v>63</v>
      </c>
      <c r="B4" s="18"/>
      <c r="C4" s="14">
        <v>3000000</v>
      </c>
      <c r="D4" s="52">
        <v>2212</v>
      </c>
      <c r="E4" s="52"/>
      <c r="F4" s="19">
        <v>45565</v>
      </c>
      <c r="G4" s="19" t="s">
        <v>14</v>
      </c>
      <c r="H4" s="20" t="s">
        <v>11</v>
      </c>
      <c r="I4" s="14">
        <v>72000</v>
      </c>
      <c r="J4" s="14">
        <v>1350000</v>
      </c>
      <c r="K4" s="18"/>
      <c r="M4" s="44" t="s">
        <v>55</v>
      </c>
    </row>
    <row r="5" spans="1:13" s="21" customFormat="1" ht="15.75" customHeight="1">
      <c r="A5" s="18" t="s">
        <v>64</v>
      </c>
      <c r="B5" s="18"/>
      <c r="C5" s="14">
        <v>5000000</v>
      </c>
      <c r="D5" s="52"/>
      <c r="E5" s="52"/>
      <c r="F5" s="19">
        <v>46295</v>
      </c>
      <c r="G5" s="19"/>
      <c r="H5" s="20" t="s">
        <v>11</v>
      </c>
      <c r="I5" s="14"/>
      <c r="J5" s="14"/>
      <c r="K5" s="18"/>
      <c r="M5" s="44"/>
    </row>
    <row r="6" spans="1:13" s="23" customFormat="1">
      <c r="A6" s="20" t="s">
        <v>47</v>
      </c>
      <c r="B6" s="20"/>
      <c r="C6" s="48">
        <v>100000</v>
      </c>
      <c r="D6" s="54">
        <v>3745</v>
      </c>
      <c r="E6" s="54">
        <v>6124</v>
      </c>
      <c r="F6" s="19">
        <v>45199</v>
      </c>
      <c r="G6" s="22"/>
      <c r="H6" s="20" t="s">
        <v>8</v>
      </c>
      <c r="I6" s="14"/>
      <c r="J6" s="14"/>
      <c r="K6" s="20"/>
    </row>
    <row r="7" spans="1:13" s="23" customFormat="1">
      <c r="A7" s="20" t="s">
        <v>20</v>
      </c>
      <c r="B7" s="20"/>
      <c r="C7" s="14">
        <v>400000</v>
      </c>
      <c r="D7" s="52">
        <v>3613</v>
      </c>
      <c r="E7" s="52"/>
      <c r="F7" s="19">
        <v>45930</v>
      </c>
      <c r="G7" s="19" t="s">
        <v>14</v>
      </c>
      <c r="H7" s="20" t="s">
        <v>8</v>
      </c>
      <c r="I7" s="14">
        <f t="shared" ref="I7" si="0">IF(H7="NE",C7,C7/2)</f>
        <v>400000</v>
      </c>
      <c r="J7" s="14"/>
      <c r="K7" s="20"/>
    </row>
    <row r="8" spans="1:13" s="23" customFormat="1">
      <c r="A8" s="20" t="s">
        <v>56</v>
      </c>
      <c r="B8" s="20"/>
      <c r="C8" s="14">
        <v>2000000</v>
      </c>
      <c r="D8" s="52">
        <v>3613</v>
      </c>
      <c r="E8" s="52"/>
      <c r="F8" s="19">
        <v>45930</v>
      </c>
      <c r="G8" s="19" t="s">
        <v>14</v>
      </c>
      <c r="H8" s="20" t="s">
        <v>11</v>
      </c>
      <c r="I8" s="14"/>
      <c r="J8" s="14"/>
      <c r="K8" s="20"/>
    </row>
    <row r="9" spans="1:13" s="23" customFormat="1">
      <c r="A9" s="20" t="s">
        <v>24</v>
      </c>
      <c r="B9" s="20" t="s">
        <v>30</v>
      </c>
      <c r="C9" s="48">
        <v>1800000</v>
      </c>
      <c r="D9" s="54">
        <v>3613</v>
      </c>
      <c r="E9" s="54">
        <v>6121</v>
      </c>
      <c r="F9" s="19">
        <v>45199</v>
      </c>
      <c r="G9" s="19"/>
      <c r="H9" s="20" t="s">
        <v>11</v>
      </c>
      <c r="I9" s="14">
        <f>C9*0.15</f>
        <v>270000</v>
      </c>
      <c r="J9" s="14">
        <f>C9*0.85</f>
        <v>1530000</v>
      </c>
      <c r="K9" s="20"/>
      <c r="M9" s="23" t="s">
        <v>39</v>
      </c>
    </row>
    <row r="10" spans="1:13" s="23" customFormat="1">
      <c r="A10" s="20" t="s">
        <v>25</v>
      </c>
      <c r="B10" s="20" t="s">
        <v>29</v>
      </c>
      <c r="C10" s="14">
        <v>20000</v>
      </c>
      <c r="D10" s="52"/>
      <c r="E10" s="52"/>
      <c r="F10" s="19">
        <v>45565</v>
      </c>
      <c r="G10" s="22"/>
      <c r="H10" s="20" t="s">
        <v>8</v>
      </c>
      <c r="I10" s="14">
        <v>20000</v>
      </c>
      <c r="J10" s="14"/>
      <c r="K10" s="20"/>
    </row>
    <row r="11" spans="1:13" s="23" customFormat="1">
      <c r="A11" s="20" t="s">
        <v>26</v>
      </c>
      <c r="B11" s="20" t="s">
        <v>29</v>
      </c>
      <c r="C11" s="14">
        <v>10000</v>
      </c>
      <c r="D11" s="52"/>
      <c r="E11" s="52"/>
      <c r="F11" s="19">
        <v>45565</v>
      </c>
      <c r="G11" s="22"/>
      <c r="H11" s="20" t="s">
        <v>8</v>
      </c>
      <c r="I11" s="14">
        <v>20000</v>
      </c>
      <c r="J11" s="14"/>
      <c r="K11" s="20"/>
    </row>
    <row r="12" spans="1:13" s="38" customFormat="1">
      <c r="A12" s="37" t="s">
        <v>40</v>
      </c>
      <c r="B12" s="37"/>
      <c r="C12" s="49">
        <v>20000</v>
      </c>
      <c r="D12" s="55">
        <v>5512</v>
      </c>
      <c r="E12" s="55">
        <v>5139</v>
      </c>
      <c r="F12" s="39">
        <v>45046</v>
      </c>
      <c r="G12" s="40"/>
      <c r="H12" s="37" t="s">
        <v>8</v>
      </c>
      <c r="I12" s="9">
        <f>C12</f>
        <v>20000</v>
      </c>
      <c r="J12" s="9"/>
      <c r="K12" s="37"/>
      <c r="M12" s="38" t="s">
        <v>41</v>
      </c>
    </row>
    <row r="13" spans="1:13" s="23" customFormat="1">
      <c r="A13" s="20" t="s">
        <v>21</v>
      </c>
      <c r="B13" s="20" t="s">
        <v>33</v>
      </c>
      <c r="C13" s="48">
        <v>106000</v>
      </c>
      <c r="D13" s="54">
        <v>3636</v>
      </c>
      <c r="E13" s="54">
        <v>5169</v>
      </c>
      <c r="F13" s="19">
        <v>45107</v>
      </c>
      <c r="G13" s="19" t="s">
        <v>16</v>
      </c>
      <c r="H13" s="20" t="s">
        <v>8</v>
      </c>
      <c r="I13" s="14">
        <f>C13</f>
        <v>106000</v>
      </c>
      <c r="J13" s="14">
        <f>C13-I13</f>
        <v>0</v>
      </c>
      <c r="K13" s="20"/>
      <c r="M13" s="23" t="s">
        <v>42</v>
      </c>
    </row>
    <row r="14" spans="1:13" s="23" customFormat="1">
      <c r="A14" s="20" t="s">
        <v>23</v>
      </c>
      <c r="B14" s="20" t="s">
        <v>33</v>
      </c>
      <c r="C14" s="48">
        <v>5000</v>
      </c>
      <c r="D14" s="54">
        <v>3745</v>
      </c>
      <c r="E14" s="54">
        <v>5137</v>
      </c>
      <c r="F14" s="19">
        <v>45046</v>
      </c>
      <c r="G14" s="19"/>
      <c r="H14" s="20" t="s">
        <v>8</v>
      </c>
      <c r="I14" s="14">
        <f>C14</f>
        <v>5000</v>
      </c>
      <c r="J14" s="14"/>
      <c r="K14" s="20"/>
      <c r="M14" s="23" t="s">
        <v>36</v>
      </c>
    </row>
    <row r="15" spans="1:13" s="23" customFormat="1">
      <c r="A15" s="20" t="s">
        <v>10</v>
      </c>
      <c r="B15" s="20"/>
      <c r="C15" s="14">
        <v>0</v>
      </c>
      <c r="D15" s="52"/>
      <c r="E15" s="52"/>
      <c r="F15" s="19"/>
      <c r="G15" s="19" t="s">
        <v>16</v>
      </c>
      <c r="H15" s="20" t="s">
        <v>8</v>
      </c>
      <c r="I15" s="14">
        <f t="shared" ref="I15:I17" si="1">C15</f>
        <v>0</v>
      </c>
      <c r="J15" s="14">
        <f t="shared" ref="J15:J41" si="2">C15-I15</f>
        <v>0</v>
      </c>
      <c r="K15" s="20"/>
      <c r="M15" s="23" t="s">
        <v>43</v>
      </c>
    </row>
    <row r="16" spans="1:13" s="23" customFormat="1">
      <c r="A16" s="20" t="s">
        <v>0</v>
      </c>
      <c r="B16" s="20" t="s">
        <v>31</v>
      </c>
      <c r="C16" s="14">
        <v>0</v>
      </c>
      <c r="D16" s="52"/>
      <c r="E16" s="52"/>
      <c r="F16" s="19"/>
      <c r="G16" s="22" t="s">
        <v>16</v>
      </c>
      <c r="H16" s="20" t="s">
        <v>8</v>
      </c>
      <c r="I16" s="14">
        <f t="shared" si="1"/>
        <v>0</v>
      </c>
      <c r="J16" s="14">
        <f t="shared" si="2"/>
        <v>0</v>
      </c>
      <c r="K16" s="20"/>
      <c r="M16" s="23" t="s">
        <v>44</v>
      </c>
    </row>
    <row r="17" spans="1:13" s="23" customFormat="1">
      <c r="A17" s="20" t="s">
        <v>45</v>
      </c>
      <c r="B17" s="20" t="s">
        <v>30</v>
      </c>
      <c r="C17" s="48">
        <v>620000</v>
      </c>
      <c r="D17" s="54">
        <v>3639</v>
      </c>
      <c r="E17" s="54">
        <v>5169</v>
      </c>
      <c r="F17" s="19">
        <v>45291</v>
      </c>
      <c r="G17" s="22"/>
      <c r="H17" s="20" t="s">
        <v>8</v>
      </c>
      <c r="I17" s="14">
        <f t="shared" si="1"/>
        <v>620000</v>
      </c>
      <c r="J17" s="14">
        <v>0</v>
      </c>
      <c r="K17" s="20"/>
      <c r="M17" s="23" t="s">
        <v>37</v>
      </c>
    </row>
    <row r="18" spans="1:13" s="38" customFormat="1">
      <c r="A18" s="37" t="s">
        <v>59</v>
      </c>
      <c r="B18" s="37"/>
      <c r="C18" s="9">
        <v>20000000</v>
      </c>
      <c r="D18" s="53">
        <v>3639</v>
      </c>
      <c r="E18" s="53">
        <v>6121</v>
      </c>
      <c r="F18" s="39">
        <v>46022</v>
      </c>
      <c r="G18" s="37" t="s">
        <v>14</v>
      </c>
      <c r="H18" s="37" t="s">
        <v>11</v>
      </c>
      <c r="I18" s="9">
        <f>C18-J18</f>
        <v>18640000</v>
      </c>
      <c r="J18" s="9">
        <f>17*80000</f>
        <v>1360000</v>
      </c>
      <c r="K18" s="37"/>
    </row>
    <row r="19" spans="1:13" s="23" customFormat="1">
      <c r="A19" s="20" t="s">
        <v>13</v>
      </c>
      <c r="B19" s="20" t="s">
        <v>30</v>
      </c>
      <c r="C19" s="48">
        <v>115000</v>
      </c>
      <c r="D19" s="54">
        <v>2219</v>
      </c>
      <c r="E19" s="54">
        <v>5169</v>
      </c>
      <c r="F19" s="19">
        <v>45016</v>
      </c>
      <c r="G19" s="22" t="s">
        <v>16</v>
      </c>
      <c r="H19" s="20" t="s">
        <v>8</v>
      </c>
      <c r="I19" s="14">
        <f t="shared" ref="I19:I20" si="3">IF(H19="NE",C19,C19/2)</f>
        <v>115000</v>
      </c>
      <c r="J19" s="14">
        <f t="shared" si="2"/>
        <v>0</v>
      </c>
      <c r="K19" s="20"/>
      <c r="M19" s="23" t="s">
        <v>46</v>
      </c>
    </row>
    <row r="20" spans="1:13" s="23" customFormat="1">
      <c r="A20" s="20" t="s">
        <v>1</v>
      </c>
      <c r="B20" s="20" t="s">
        <v>31</v>
      </c>
      <c r="C20" s="14">
        <v>800000</v>
      </c>
      <c r="D20" s="52">
        <v>2219</v>
      </c>
      <c r="E20" s="52">
        <v>6121</v>
      </c>
      <c r="F20" s="19">
        <v>45565</v>
      </c>
      <c r="G20" s="19" t="s">
        <v>14</v>
      </c>
      <c r="H20" s="20" t="s">
        <v>11</v>
      </c>
      <c r="I20" s="14">
        <f t="shared" si="3"/>
        <v>400000</v>
      </c>
      <c r="J20" s="14">
        <f t="shared" si="2"/>
        <v>400000</v>
      </c>
      <c r="K20" s="20"/>
    </row>
    <row r="21" spans="1:13" s="23" customFormat="1">
      <c r="A21" s="20" t="s">
        <v>35</v>
      </c>
      <c r="B21" s="20" t="s">
        <v>31</v>
      </c>
      <c r="C21" s="48">
        <v>378000</v>
      </c>
      <c r="D21" s="54">
        <v>3412</v>
      </c>
      <c r="E21" s="54">
        <v>6129</v>
      </c>
      <c r="F21" s="19">
        <v>45107</v>
      </c>
      <c r="G21" s="22"/>
      <c r="H21" s="20" t="s">
        <v>11</v>
      </c>
      <c r="I21" s="14">
        <f>C21*0.2</f>
        <v>75600</v>
      </c>
      <c r="J21" s="14">
        <f>C21*0.8</f>
        <v>302400</v>
      </c>
      <c r="K21" s="20"/>
      <c r="M21" s="23" t="s">
        <v>70</v>
      </c>
    </row>
    <row r="22" spans="1:13" s="38" customFormat="1">
      <c r="A22" s="37" t="s">
        <v>48</v>
      </c>
      <c r="B22" s="37"/>
      <c r="C22" s="9">
        <v>20000</v>
      </c>
      <c r="D22" s="53"/>
      <c r="E22" s="53"/>
      <c r="F22" s="39">
        <v>45565</v>
      </c>
      <c r="G22" s="40"/>
      <c r="H22" s="37" t="s">
        <v>8</v>
      </c>
      <c r="I22" s="9">
        <f>C22</f>
        <v>20000</v>
      </c>
      <c r="J22" s="9"/>
      <c r="K22" s="37"/>
    </row>
    <row r="23" spans="1:13" s="38" customFormat="1">
      <c r="A23" s="37" t="s">
        <v>49</v>
      </c>
      <c r="B23" s="37"/>
      <c r="C23" s="9">
        <v>0</v>
      </c>
      <c r="D23" s="53"/>
      <c r="E23" s="53"/>
      <c r="F23" s="39"/>
      <c r="G23" s="40"/>
      <c r="H23" s="37" t="s">
        <v>8</v>
      </c>
      <c r="I23" s="9">
        <f t="shared" ref="I23:I29" si="4">C23</f>
        <v>0</v>
      </c>
      <c r="J23" s="9"/>
      <c r="K23" s="37"/>
    </row>
    <row r="24" spans="1:13" s="38" customFormat="1">
      <c r="A24" s="37" t="s">
        <v>61</v>
      </c>
      <c r="B24" s="37"/>
      <c r="C24" s="49">
        <v>40000</v>
      </c>
      <c r="D24" s="55">
        <v>3412</v>
      </c>
      <c r="E24" s="55">
        <v>5171</v>
      </c>
      <c r="F24" s="39">
        <v>45077</v>
      </c>
      <c r="G24" s="40"/>
      <c r="H24" s="37" t="s">
        <v>8</v>
      </c>
      <c r="I24" s="9">
        <f t="shared" si="4"/>
        <v>40000</v>
      </c>
      <c r="J24" s="9"/>
      <c r="K24" s="37"/>
    </row>
    <row r="25" spans="1:13" s="38" customFormat="1">
      <c r="A25" s="37" t="s">
        <v>51</v>
      </c>
      <c r="B25" s="37"/>
      <c r="C25" s="9"/>
      <c r="D25" s="53"/>
      <c r="E25" s="53"/>
      <c r="F25" s="39">
        <v>46203</v>
      </c>
      <c r="G25" s="40"/>
      <c r="H25" s="37" t="s">
        <v>8</v>
      </c>
      <c r="I25" s="9">
        <f t="shared" si="4"/>
        <v>0</v>
      </c>
      <c r="J25" s="9"/>
      <c r="K25" s="37"/>
    </row>
    <row r="26" spans="1:13" s="38" customFormat="1">
      <c r="A26" s="37" t="s">
        <v>65</v>
      </c>
      <c r="B26" s="37"/>
      <c r="C26" s="49">
        <v>50000</v>
      </c>
      <c r="D26" s="55">
        <v>5512</v>
      </c>
      <c r="E26" s="55">
        <v>5171</v>
      </c>
      <c r="F26" s="39">
        <v>45046</v>
      </c>
      <c r="G26" s="40"/>
      <c r="H26" s="37" t="s">
        <v>8</v>
      </c>
      <c r="I26" s="9">
        <f t="shared" si="4"/>
        <v>50000</v>
      </c>
      <c r="J26" s="9"/>
      <c r="K26" s="37"/>
    </row>
    <row r="27" spans="1:13" s="38" customFormat="1">
      <c r="A27" s="37" t="s">
        <v>62</v>
      </c>
      <c r="B27" s="37"/>
      <c r="C27" s="9" t="s">
        <v>69</v>
      </c>
      <c r="D27" s="53"/>
      <c r="E27" s="53"/>
      <c r="F27" s="39">
        <v>46203</v>
      </c>
      <c r="G27" s="40"/>
      <c r="H27" s="37" t="s">
        <v>8</v>
      </c>
      <c r="I27" s="9" t="str">
        <f t="shared" si="4"/>
        <v>nebude realizováno</v>
      </c>
      <c r="J27" s="9"/>
      <c r="K27" s="37"/>
    </row>
    <row r="28" spans="1:13" s="38" customFormat="1">
      <c r="A28" s="37" t="s">
        <v>66</v>
      </c>
      <c r="B28" s="37"/>
      <c r="C28" s="9">
        <v>0</v>
      </c>
      <c r="D28" s="53"/>
      <c r="E28" s="53"/>
      <c r="F28" s="39"/>
      <c r="G28" s="40"/>
      <c r="H28" s="37" t="s">
        <v>8</v>
      </c>
      <c r="I28" s="9">
        <f t="shared" si="4"/>
        <v>0</v>
      </c>
      <c r="J28" s="9"/>
      <c r="K28" s="37"/>
    </row>
    <row r="29" spans="1:13" s="38" customFormat="1">
      <c r="A29" s="37" t="s">
        <v>57</v>
      </c>
      <c r="B29" s="37" t="s">
        <v>58</v>
      </c>
      <c r="C29" s="9" t="s">
        <v>69</v>
      </c>
      <c r="D29" s="53"/>
      <c r="E29" s="53"/>
      <c r="F29" s="39"/>
      <c r="G29" s="40" t="s">
        <v>11</v>
      </c>
      <c r="H29" s="37" t="s">
        <v>8</v>
      </c>
      <c r="I29" s="9" t="str">
        <f t="shared" si="4"/>
        <v>nebude realizováno</v>
      </c>
      <c r="J29" s="9"/>
      <c r="K29" s="37"/>
    </row>
    <row r="30" spans="1:13" s="38" customFormat="1">
      <c r="A30" s="37" t="s">
        <v>60</v>
      </c>
      <c r="B30" s="37"/>
      <c r="C30" s="49">
        <v>30000</v>
      </c>
      <c r="D30" s="55">
        <v>5512</v>
      </c>
      <c r="E30" s="55">
        <v>5137</v>
      </c>
      <c r="F30" s="39">
        <v>45107</v>
      </c>
      <c r="G30" s="40"/>
      <c r="H30" s="37" t="s">
        <v>11</v>
      </c>
      <c r="I30" s="9">
        <v>15000</v>
      </c>
      <c r="J30" s="9">
        <f>C30*0.5</f>
        <v>15000</v>
      </c>
      <c r="K30" s="37"/>
      <c r="M30" s="38" t="s">
        <v>71</v>
      </c>
    </row>
    <row r="31" spans="1:13" s="23" customFormat="1" ht="24" customHeight="1">
      <c r="A31" s="20"/>
      <c r="B31" s="20"/>
      <c r="C31" s="14"/>
      <c r="D31" s="52"/>
      <c r="E31" s="52"/>
      <c r="F31" s="19"/>
      <c r="G31" s="22"/>
      <c r="H31" s="20"/>
      <c r="I31" s="14"/>
      <c r="J31" s="14"/>
      <c r="K31" s="20"/>
    </row>
    <row r="32" spans="1:13" s="38" customFormat="1">
      <c r="A32" s="37" t="s">
        <v>52</v>
      </c>
      <c r="B32" s="37" t="s">
        <v>32</v>
      </c>
      <c r="C32" s="9"/>
      <c r="D32" s="53"/>
      <c r="E32" s="53"/>
      <c r="F32" s="39"/>
      <c r="G32" s="40"/>
      <c r="H32" s="37"/>
      <c r="I32" s="9"/>
      <c r="J32" s="9"/>
      <c r="K32" s="37"/>
    </row>
    <row r="33" spans="1:13" s="23" customFormat="1">
      <c r="A33" s="20" t="s">
        <v>50</v>
      </c>
      <c r="B33" s="11" t="s">
        <v>32</v>
      </c>
      <c r="C33" s="14"/>
      <c r="D33" s="52"/>
      <c r="E33" s="52"/>
      <c r="F33" s="19"/>
      <c r="G33" s="22"/>
      <c r="H33" s="20"/>
      <c r="I33" s="14"/>
      <c r="J33" s="14">
        <v>50000</v>
      </c>
      <c r="K33" s="20"/>
    </row>
    <row r="34" spans="1:13" s="23" customFormat="1">
      <c r="A34" s="20"/>
      <c r="B34" s="11"/>
      <c r="C34" s="14"/>
      <c r="D34" s="52"/>
      <c r="E34" s="52"/>
      <c r="F34" s="19"/>
      <c r="G34" s="22"/>
      <c r="H34" s="20"/>
      <c r="I34" s="14"/>
      <c r="J34" s="14"/>
      <c r="K34" s="20"/>
    </row>
    <row r="35" spans="1:13" s="23" customFormat="1">
      <c r="A35" s="20"/>
      <c r="B35" s="20"/>
      <c r="C35" s="14"/>
      <c r="D35" s="52"/>
      <c r="E35" s="52"/>
      <c r="F35" s="19"/>
      <c r="G35" s="22"/>
      <c r="H35" s="20"/>
      <c r="I35" s="14"/>
      <c r="J35" s="14"/>
      <c r="K35" s="20"/>
    </row>
    <row r="36" spans="1:13" s="11" customFormat="1" ht="21" customHeight="1">
      <c r="A36" s="11" t="s">
        <v>2</v>
      </c>
      <c r="B36" s="11" t="s">
        <v>32</v>
      </c>
      <c r="C36" s="14">
        <v>40000</v>
      </c>
      <c r="D36" s="52"/>
      <c r="E36" s="52"/>
      <c r="F36" s="10"/>
      <c r="G36" s="26" t="s">
        <v>16</v>
      </c>
      <c r="H36" s="11" t="s">
        <v>8</v>
      </c>
      <c r="I36" s="12">
        <f t="shared" ref="I36:I41" si="5">IF(H36="NE",C36,C36/2)</f>
        <v>40000</v>
      </c>
      <c r="J36" s="12">
        <f t="shared" si="2"/>
        <v>0</v>
      </c>
    </row>
    <row r="37" spans="1:13" s="11" customFormat="1" ht="20.25" customHeight="1">
      <c r="A37" s="11" t="s">
        <v>3</v>
      </c>
      <c r="B37" s="11" t="s">
        <v>32</v>
      </c>
      <c r="C37" s="14">
        <v>30000</v>
      </c>
      <c r="D37" s="52">
        <v>3319</v>
      </c>
      <c r="E37" s="52" t="s">
        <v>17</v>
      </c>
      <c r="F37" s="10"/>
      <c r="G37" s="26" t="s">
        <v>16</v>
      </c>
      <c r="H37" s="11" t="s">
        <v>8</v>
      </c>
      <c r="I37" s="12">
        <f t="shared" si="5"/>
        <v>30000</v>
      </c>
      <c r="J37" s="12">
        <f t="shared" si="2"/>
        <v>0</v>
      </c>
    </row>
    <row r="38" spans="1:13" s="11" customFormat="1" ht="18" customHeight="1">
      <c r="A38" s="11" t="s">
        <v>4</v>
      </c>
      <c r="B38" s="11" t="s">
        <v>32</v>
      </c>
      <c r="C38" s="14" t="s">
        <v>69</v>
      </c>
      <c r="D38" s="52">
        <v>3319</v>
      </c>
      <c r="E38" s="52">
        <v>5169</v>
      </c>
      <c r="F38" s="10"/>
      <c r="G38" s="26" t="s">
        <v>16</v>
      </c>
      <c r="H38" s="11" t="s">
        <v>8</v>
      </c>
      <c r="I38" s="12" t="str">
        <f t="shared" si="5"/>
        <v>nebude realizováno</v>
      </c>
      <c r="J38" s="12" t="e">
        <f t="shared" si="2"/>
        <v>#VALUE!</v>
      </c>
    </row>
    <row r="39" spans="1:13" s="11" customFormat="1" ht="18" customHeight="1">
      <c r="C39" s="14"/>
      <c r="D39" s="52"/>
      <c r="E39" s="52"/>
      <c r="I39" s="12">
        <f t="shared" si="5"/>
        <v>0</v>
      </c>
      <c r="J39" s="12">
        <f t="shared" si="2"/>
        <v>0</v>
      </c>
    </row>
    <row r="40" spans="1:13" s="6" customFormat="1" ht="14.25">
      <c r="A40" s="11" t="s">
        <v>18</v>
      </c>
      <c r="B40" s="11" t="s">
        <v>32</v>
      </c>
      <c r="C40" s="4">
        <v>20000</v>
      </c>
      <c r="D40" s="50">
        <v>3319</v>
      </c>
      <c r="E40" s="50">
        <v>5492</v>
      </c>
      <c r="F40" s="25"/>
      <c r="G40" s="26" t="s">
        <v>16</v>
      </c>
      <c r="H40" s="11" t="s">
        <v>8</v>
      </c>
      <c r="I40" s="12">
        <f t="shared" si="5"/>
        <v>20000</v>
      </c>
      <c r="J40" s="12">
        <f t="shared" si="2"/>
        <v>0</v>
      </c>
      <c r="M40" s="45"/>
    </row>
    <row r="41" spans="1:13" s="6" customFormat="1" ht="14.25">
      <c r="A41" s="11" t="s">
        <v>19</v>
      </c>
      <c r="B41" s="11" t="s">
        <v>32</v>
      </c>
      <c r="C41" s="4">
        <v>2000</v>
      </c>
      <c r="D41" s="50">
        <v>3319</v>
      </c>
      <c r="E41" s="50">
        <v>5194</v>
      </c>
      <c r="F41" s="25"/>
      <c r="G41" s="26" t="s">
        <v>16</v>
      </c>
      <c r="H41" s="11" t="s">
        <v>8</v>
      </c>
      <c r="I41" s="12">
        <f t="shared" si="5"/>
        <v>2000</v>
      </c>
      <c r="J41" s="12">
        <f t="shared" si="2"/>
        <v>0</v>
      </c>
      <c r="M41" s="45"/>
    </row>
    <row r="42" spans="1:13">
      <c r="A42" s="13"/>
      <c r="B42" s="13"/>
    </row>
    <row r="43" spans="1:13" s="27" customFormat="1">
      <c r="A43" s="29"/>
      <c r="B43" s="29"/>
      <c r="D43" s="57"/>
      <c r="E43" s="57"/>
      <c r="F43" s="28"/>
      <c r="M43" s="47"/>
    </row>
    <row r="44" spans="1:13" s="27" customFormat="1">
      <c r="A44" s="27" t="s">
        <v>53</v>
      </c>
      <c r="D44" s="57"/>
      <c r="E44" s="57"/>
      <c r="F44" s="28"/>
      <c r="M44" s="47"/>
    </row>
    <row r="45" spans="1:13" ht="15.75">
      <c r="A45" s="27"/>
      <c r="B45" s="27"/>
      <c r="C45" s="27"/>
      <c r="D45" s="57"/>
      <c r="E45" s="57"/>
      <c r="F45" s="28"/>
    </row>
    <row r="46" spans="1:13" ht="15.75">
      <c r="A46" s="29" t="s">
        <v>54</v>
      </c>
      <c r="B46" s="29"/>
      <c r="C46" s="30"/>
      <c r="D46" s="57"/>
      <c r="E46" s="57"/>
      <c r="F46" s="28"/>
    </row>
    <row r="47" spans="1:13" ht="15.75">
      <c r="A47" s="29"/>
      <c r="B47" s="29"/>
      <c r="C47" s="27"/>
      <c r="D47" s="57"/>
      <c r="E47" s="57"/>
      <c r="F47" s="28"/>
    </row>
    <row r="48" spans="1:13" ht="15.75">
      <c r="A48" s="29" t="s">
        <v>27</v>
      </c>
      <c r="B48" s="29"/>
      <c r="C48" s="27"/>
      <c r="D48" s="57" t="s">
        <v>28</v>
      </c>
      <c r="E48" s="57"/>
      <c r="F48" s="28"/>
    </row>
    <row r="49" spans="1:6" ht="15.75">
      <c r="A49" s="27"/>
      <c r="B49" s="27"/>
      <c r="C49" s="27"/>
      <c r="D49" s="57"/>
      <c r="E49" s="57"/>
      <c r="F49" s="28"/>
    </row>
  </sheetData>
  <autoFilter ref="A3:L41">
    <filterColumn colId="1"/>
  </autoFilter>
  <pageMargins left="0.7" right="0.7" top="0.78740157499999996" bottom="0.78740157499999996"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2023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Obec</dc:creator>
  <cp:lastModifiedBy>Obec Ondratice</cp:lastModifiedBy>
  <cp:lastPrinted>2019-09-17T15:26:32Z</cp:lastPrinted>
  <dcterms:created xsi:type="dcterms:W3CDTF">2019-02-12T17:17:26Z</dcterms:created>
  <dcterms:modified xsi:type="dcterms:W3CDTF">2023-02-08T15:57:07Z</dcterms:modified>
</cp:coreProperties>
</file>