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12882ABB-ECD9-4375-BBDE-1A9B6881F48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O 102_2018027102" sheetId="1" r:id="rId1"/>
  </sheets>
  <calcPr calcId="181029"/>
  <webPublishing codePage="0"/>
</workbook>
</file>

<file path=xl/calcChain.xml><?xml version="1.0" encoding="utf-8"?>
<calcChain xmlns="http://schemas.openxmlformats.org/spreadsheetml/2006/main">
  <c r="I164" i="1" l="1"/>
  <c r="O164" i="1" s="1"/>
  <c r="I160" i="1"/>
  <c r="O160" i="1" s="1"/>
  <c r="I156" i="1"/>
  <c r="O156" i="1" s="1"/>
  <c r="I152" i="1"/>
  <c r="O152" i="1" s="1"/>
  <c r="I148" i="1"/>
  <c r="O148" i="1" s="1"/>
  <c r="I144" i="1"/>
  <c r="O144" i="1" s="1"/>
  <c r="I140" i="1"/>
  <c r="O140" i="1" s="1"/>
  <c r="I135" i="1"/>
  <c r="O135" i="1" s="1"/>
  <c r="I131" i="1"/>
  <c r="O131" i="1" s="1"/>
  <c r="I126" i="1"/>
  <c r="O126" i="1" s="1"/>
  <c r="R125" i="1" s="1"/>
  <c r="O125" i="1" s="1"/>
  <c r="Q125" i="1"/>
  <c r="I125" i="1" s="1"/>
  <c r="I121" i="1"/>
  <c r="O121" i="1" s="1"/>
  <c r="I117" i="1"/>
  <c r="O117" i="1" s="1"/>
  <c r="I113" i="1"/>
  <c r="O113" i="1" s="1"/>
  <c r="I109" i="1"/>
  <c r="O109" i="1" s="1"/>
  <c r="I105" i="1"/>
  <c r="O105" i="1" s="1"/>
  <c r="I101" i="1"/>
  <c r="O101" i="1" s="1"/>
  <c r="I97" i="1"/>
  <c r="O97" i="1" s="1"/>
  <c r="I92" i="1"/>
  <c r="O92" i="1" s="1"/>
  <c r="R91" i="1" s="1"/>
  <c r="O91" i="1" s="1"/>
  <c r="Q91" i="1"/>
  <c r="I91" i="1" s="1"/>
  <c r="I87" i="1"/>
  <c r="O87" i="1" s="1"/>
  <c r="I83" i="1"/>
  <c r="O83" i="1" s="1"/>
  <c r="I79" i="1"/>
  <c r="O79" i="1" s="1"/>
  <c r="I75" i="1"/>
  <c r="O75" i="1" s="1"/>
  <c r="I71" i="1"/>
  <c r="O71" i="1" s="1"/>
  <c r="I67" i="1"/>
  <c r="O67" i="1" s="1"/>
  <c r="I63" i="1"/>
  <c r="O63" i="1" s="1"/>
  <c r="I59" i="1"/>
  <c r="O59" i="1" s="1"/>
  <c r="I55" i="1"/>
  <c r="O55" i="1" s="1"/>
  <c r="I51" i="1"/>
  <c r="O51" i="1" s="1"/>
  <c r="I47" i="1"/>
  <c r="O47" i="1" s="1"/>
  <c r="I42" i="1"/>
  <c r="O42" i="1" s="1"/>
  <c r="I38" i="1"/>
  <c r="O38" i="1" s="1"/>
  <c r="I34" i="1"/>
  <c r="O34" i="1" s="1"/>
  <c r="I30" i="1"/>
  <c r="O30" i="1" s="1"/>
  <c r="I26" i="1"/>
  <c r="O26" i="1" s="1"/>
  <c r="I22" i="1"/>
  <c r="O22" i="1" s="1"/>
  <c r="I18" i="1"/>
  <c r="O18" i="1" s="1"/>
  <c r="I14" i="1"/>
  <c r="O14" i="1" s="1"/>
  <c r="I10" i="1"/>
  <c r="O10" i="1" s="1"/>
  <c r="R9" i="1" l="1"/>
  <c r="O9" i="1" s="1"/>
  <c r="R46" i="1"/>
  <c r="O46" i="1" s="1"/>
  <c r="R139" i="1"/>
  <c r="O139" i="1" s="1"/>
  <c r="R96" i="1"/>
  <c r="O96" i="1" s="1"/>
  <c r="R130" i="1"/>
  <c r="O130" i="1" s="1"/>
  <c r="Q9" i="1"/>
  <c r="I9" i="1" s="1"/>
  <c r="Q46" i="1"/>
  <c r="I46" i="1" s="1"/>
  <c r="Q96" i="1"/>
  <c r="I96" i="1" s="1"/>
  <c r="Q130" i="1"/>
  <c r="I130" i="1" s="1"/>
  <c r="Q139" i="1"/>
  <c r="I139" i="1" s="1"/>
  <c r="O2" i="1" l="1"/>
  <c r="I3" i="1"/>
</calcChain>
</file>

<file path=xl/sharedStrings.xml><?xml version="1.0" encoding="utf-8"?>
<sst xmlns="http://schemas.openxmlformats.org/spreadsheetml/2006/main" count="557" uniqueCount="243">
  <si>
    <t>ASPE10</t>
  </si>
  <si>
    <t>S</t>
  </si>
  <si>
    <t>Soupis prací objektu</t>
  </si>
  <si>
    <t xml:space="preserve">Stavba: </t>
  </si>
  <si>
    <t>2018-027</t>
  </si>
  <si>
    <t>Parkovací plochy na náměstí Míru u č.p. 607, Rychnov u Jablonce nad Nisou</t>
  </si>
  <si>
    <t>O</t>
  </si>
  <si>
    <t>Objekt:</t>
  </si>
  <si>
    <t>SO 102</t>
  </si>
  <si>
    <t>Parkovací plochy před č.p. 607 a 608</t>
  </si>
  <si>
    <t>O1</t>
  </si>
  <si>
    <t>Rozpočet:</t>
  </si>
  <si>
    <t>21,00</t>
  </si>
  <si>
    <t>2</t>
  </si>
  <si>
    <t>3</t>
  </si>
  <si>
    <t>2018027102</t>
  </si>
  <si>
    <t>Soupis prací pro úpravu místní komunikace a parkovacích ploch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</si>
  <si>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</si>
  <si>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</si>
  <si>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</si>
  <si>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</si>
  <si>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</si>
  <si>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</si>
  <si>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</si>
  <si>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</si>
  <si>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</si>
  <si>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</si>
  <si>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</si>
  <si>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</si>
  <si>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</si>
  <si>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</si>
  <si>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</si>
  <si>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</si>
  <si>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</si>
  <si>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</si>
  <si>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</si>
  <si>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</si>
  <si>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014101</t>
  </si>
  <si>
    <t>POPLATKY ZA SKLÁDKU</t>
  </si>
  <si>
    <t>M3</t>
  </si>
  <si>
    <t>PP</t>
  </si>
  <si>
    <t>Katalogu odpadů (vyhláška MŽP č. 93/2016 Sb.) - Skupina 17 00 00 – Stavební a demoliční odpady  
kód druhu odpadu 17 01 01 – beton</t>
  </si>
  <si>
    <t>VV</t>
  </si>
  <si>
    <t>43*0,15*0,25=1,61 [A] 
48*0,5*0,2=4,80 [B] 
0,5=0,50 [C] 
Celkem: A+B+C=6,91 [D]</t>
  </si>
  <si>
    <t>TS</t>
  </si>
  <si>
    <t>zahrnuje veškeré poplatky provozovateli skládky související s uložením odpadu na skládce.</t>
  </si>
  <si>
    <t>Katalogu odpadů (vyhláška MŽP č. 93/2016 Sb.) - Skupina 17 00 00 – Stavební a demoliční odpady  
kód druhu odpadu 17 09 04 – směsný stavební a demoliční odpad</t>
  </si>
  <si>
    <t>310*0,001=0,31 [A]</t>
  </si>
  <si>
    <t>Katalogu odpadů (vyhláška MŽP č. 93/2016 Sb.) - Skupina 17 00 00 – Stavební a demoliční odpady  
kód druhu odpadu 17 05 04 – zemina a kamení</t>
  </si>
  <si>
    <t>190*0,22=41,80 [A] 
(210+190)*0,1=40,00 [B] 
Celkem: A+B=81,80 [C]</t>
  </si>
  <si>
    <t>Katalogu odpadů (vyhláška MŽP č. 93/2016 Sb.) - Skupina 17 00 00 – Stavební a demoliční odpady  
kód druhu odpadu 17 03 02 – asfaltové směsi</t>
  </si>
  <si>
    <t>(310*0,05)+(48*0,5*0,05)=16,70 [A]</t>
  </si>
  <si>
    <t>02620</t>
  </si>
  <si>
    <t/>
  </si>
  <si>
    <t>ZKOUŠENÍ KONSTRUKCÍ A PRACÍ NEZÁVISLOU ZKUŠEBNOU</t>
  </si>
  <si>
    <t>KPL</t>
  </si>
  <si>
    <t>položka obsahuje zkoušení konstrukcí - zkoušky na pláni komunikaci a parkovacích ploch a po provedení podkladních vrstev těchto zpevněných konstrukcí - minimálně 2  místa v uvedeném úseku</t>
  </si>
  <si>
    <t>zahrnuje veškeré náklady spojené s objednatelem požadovanými zkouškami</t>
  </si>
  <si>
    <t>02730</t>
  </si>
  <si>
    <t>POMOC PRÁCE ZŘÍZ NEBO ZAJIŠŤ OCHRANU INŽENÝRSKÝCH SÍTÍ</t>
  </si>
  <si>
    <t>Položka obsahuje zjištění průběhů inženýrských sítí a jejich vytyčení na stavbě v místech. V případě odhalení vedení IS bude provedena ochrana s upřesněním dle vyjádření jednotlivých správců dotčené sítě</t>
  </si>
  <si>
    <t>zahrnuje veškeré náklady spojené s objednatelem požadovanými zařízeními</t>
  </si>
  <si>
    <t>7</t>
  </si>
  <si>
    <t>02911</t>
  </si>
  <si>
    <t>OSTATNÍ POŽADAVKY - GEODETICKÉ ZAMĚŘENÍ</t>
  </si>
  <si>
    <t>geometrické zaměření skutečného provedení stavby pro zápis do KN</t>
  </si>
  <si>
    <t>zahrnuje veškeré náklady spojené s objednatelem požadovanými pracemi</t>
  </si>
  <si>
    <t>8</t>
  </si>
  <si>
    <t>02960</t>
  </si>
  <si>
    <t>OSTATNÍ POŽADAVKY - ODBORNÝ DOZOR</t>
  </si>
  <si>
    <t>autorský dozor</t>
  </si>
  <si>
    <t>zahrnuje veškeré náklady spojené s objednatelem požadovaným dozorem</t>
  </si>
  <si>
    <t>03100</t>
  </si>
  <si>
    <t>ZAŘÍZENÍ STAVENIŠTĚ - ZŘÍZENÍ, PROVOZ, DEMONTÁŽ</t>
  </si>
  <si>
    <t>zařízení staveniště pro vybraného zhotovitele stavby, vyčleněny pozemky ve vlastnictví investora</t>
  </si>
  <si>
    <t>zahrnuje objednatelem povolené náklady na pořízení (event. pronájem), provozování, udržování a likvidaci zhotovitelova zařízení</t>
  </si>
  <si>
    <t>Zemní práce</t>
  </si>
  <si>
    <t>11201</t>
  </si>
  <si>
    <t>KÁCENÍ STROMŮ D KMENE DO 0,5M S ODSTRANĚNÍM PAŘEZŮ</t>
  </si>
  <si>
    <t>KUS</t>
  </si>
  <si>
    <t>kácení stávajících jehličnatých stromů z prostoru stavby  
pol. vč. likvidace a odstranění pařezů</t>
  </si>
  <si>
    <t>1+1=2,00 [A]</t>
  </si>
  <si>
    <t>Kácení stromů se měří v [ks] poražených stromů (průměr stromů se měří ve výšce 1,3m nad  
terénem) a zahrnuje zejména:  
- poražení stromu a osekání větví  
- spálení větví na hromadách nebo štěpkování  
- dopravu a uložení kmenů, případné další práce s nimi dle pokynů zadávací dokumentace Odstranění pařezů se měří v [ks] vytrhaných nebo vykopaných pařezů a zahrnuje zejména:  
- vytrhání nebo vykopání pařezů  
- veškeré zemní práce spojené s odstraněním pařezů  
- dopravu a uložení pařezů, případně další práce s nimi dle pokynů zadávací dokumentace  
- zásyp jam po pařezech</t>
  </si>
  <si>
    <t>11</t>
  </si>
  <si>
    <t>113138</t>
  </si>
  <si>
    <t>ODSTRANĚNÍ KRYTU ZPEVNĚNÝCH PLOCH S ASFALT POJIVEM, ODVOZ DO 20KM</t>
  </si>
  <si>
    <t>odstranění stávajícího AB krytu komunikace a zpev. manipulační ploch v tl. 50  mm v hranicích úprav položka včetně odvozu na skládku - vzdálenost do 20 km- skládkovné v samostatné položce 014101.4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</si>
  <si>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</si>
  <si>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12</t>
  </si>
  <si>
    <t>113354</t>
  </si>
  <si>
    <t>ODSTRAN PODKLADU ZPEVNĚNÝCH PLOCH Z BETONU, ODVOZ DO 5KM</t>
  </si>
  <si>
    <t>odstranění podkladních vrstev stávající kce vozovky komunikace v tl. 200 mm podél objektu č.p. 607 a 608 pro osazení obruby pro ochranu objektů  v hranicích úprav 
položka včetně odvozu na skládku - vzdálenost do 20 km- skládkovné v samostatné položce 014101.1</t>
  </si>
  <si>
    <t>48*0,5*0,2=4,80 [A]</t>
  </si>
  <si>
    <t>13</t>
  </si>
  <si>
    <t>11352</t>
  </si>
  <si>
    <t>ODSTRANĚNÍ CHODNÍKOVÝCH OBRUBNÍKŮ BETONOVÝCH</t>
  </si>
  <si>
    <t>M</t>
  </si>
  <si>
    <t>odstranění chodníkových betonových obrubníků v hranicích úprav 
položka včetně odvozu na skládku - vzdálenost do 20 km- skládkovné v samostatné položce 014101.1</t>
  </si>
  <si>
    <t>43=43,00 [A]</t>
  </si>
  <si>
    <t>14</t>
  </si>
  <si>
    <t>12110</t>
  </si>
  <si>
    <t>SEJMUTÍ ORNICE NEBO LESNÍ PŮDY</t>
  </si>
  <si>
    <t>sejmutí ornice v tl. 100 mm v hranicích úprav na nezpevněných zatravněných plochách 
položka obsahuje sejmutí ornice, přesun na meziskládku v místě stavby (předpokládá se opětovné rozprostření)- v případě nevhodného složení - upřesní TDI - odvozu na skládku - vzdálenost do 20 km- skládkovné v samostatné položce 014101.3</t>
  </si>
  <si>
    <t>(210+190)*0,1=40,00 [A]</t>
  </si>
  <si>
    <t>položka zahrnuje sejmutí ornice bez ohledu na tloušťku vrstvy a její vodorovnou dopravu  
nezahrnuje uložení na trvalou skládku</t>
  </si>
  <si>
    <t>15</t>
  </si>
  <si>
    <t>122738</t>
  </si>
  <si>
    <t>ODKOPÁVKY A PROKOPÁVKY OBECNÉ TŘ. I, ODVOZ DO 20KM</t>
  </si>
  <si>
    <t>odkop zeminy v místech  nových parkovacích ploch v tl. 220 mm v hranicích úprav 
položka včetně odvozu na skládku - vzdálenost do 20 km- skládkovné v samostatné položce 014101.3</t>
  </si>
  <si>
    <t>190*0,22=41,80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</si>
  <si>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</si>
  <si>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16</t>
  </si>
  <si>
    <t>12911</t>
  </si>
  <si>
    <t>ČIŠTĚNÍ VOZOVEK OD NÁNOSU</t>
  </si>
  <si>
    <t>M2</t>
  </si>
  <si>
    <t>položka obsahuje přečištění vozovky zametením od nečistot a nánosů volného materiálu  před provedením spojovacího postřiku v místě obnovy krytu vozovky komunikace 
položka včetně odvozu na skládku - vzdálenost do 20 km- skládkovné v samostatné položce 014101.2</t>
  </si>
  <si>
    <t>310=310,00 [A]</t>
  </si>
  <si>
    <t>- vodorovná a svislá doprava, přemístění, přeložení, manipulace s výkopkem a uložení na skládku (bez poplatku)</t>
  </si>
  <si>
    <t>17</t>
  </si>
  <si>
    <t>18110</t>
  </si>
  <si>
    <t>ÚPRAVA PLÁNĚ SE ZHUTNĚNÍM V HORNINĚ TŘ. I</t>
  </si>
  <si>
    <t>úprava pláně  v místech výstavby nových konstrukcí  parkovacích stání  v hranicích úprav 
bude provedena úprava pláně na požadovanou únosnost</t>
  </si>
  <si>
    <t>190=190,00 [A]</t>
  </si>
  <si>
    <t>položka zahrnuje úpravu pláně včetně vyrovnání výškových rozdílů. Míru zhutnění určuje projekt.</t>
  </si>
  <si>
    <t>18</t>
  </si>
  <si>
    <t>18130</t>
  </si>
  <si>
    <t>ÚPRAVA PLÁNĚ BEZ ZHUTNĚNÍ</t>
  </si>
  <si>
    <t>úprava pláně  v místě nezpevněných ploch v hranicích úprav</t>
  </si>
  <si>
    <t>210+(48*0,5)=234,00 [A]</t>
  </si>
  <si>
    <t>položka zahrnuje úpravu pláně včetně vyrovnání výškových rozdílů</t>
  </si>
  <si>
    <t>19</t>
  </si>
  <si>
    <t>18230</t>
  </si>
  <si>
    <t>ROZPROSTŘENÍ ORNICE V ROVINĚ</t>
  </si>
  <si>
    <t>úprava ploch s nezpevněným povrchem - vrstvou ornice v tl. 100 mm 
pol. vč.nákupu, dovozu a rozprostření(využití ornice z mezideponie při vhodném složení -dle příkazu TDI)</t>
  </si>
  <si>
    <t>210*0,1=21,00 [A]</t>
  </si>
  <si>
    <t>položka zahrnuje:  
nutné přemístění ornice z dočasných skládek vzdálených do 50m  
rozprostření ornice v předepsané tloušťce v rovině a ve svahu do 1:5</t>
  </si>
  <si>
    <t>20</t>
  </si>
  <si>
    <t>18241</t>
  </si>
  <si>
    <t>ZALOŽENÍ TRÁVNÍKU RUČNÍM VÝSEVEM</t>
  </si>
  <si>
    <t>úprava nezpevněných ploch  v hranicích úprav 
pol. vč. nákupu,dovozu a pokládky travního semene,provedení zálivky, pokosení a vyhrabání pokosu</t>
  </si>
  <si>
    <t>Zahrnuje veškerý materiál, výrobky a polotovary, včetně mimostaveništní a vnitrostaveništní dopravy (rovněž přesuny), včetně naložení a složení, případně s uložením, první pokosení</t>
  </si>
  <si>
    <t>Vodorovné konstrukce</t>
  </si>
  <si>
    <t>21</t>
  </si>
  <si>
    <t>45157</t>
  </si>
  <si>
    <t>PODKLADNÍ A VÝPLŇOVÉ VRSTVY Z KAMENIVA TĚŽENÉHO</t>
  </si>
  <si>
    <t>nezpevněné plochy - ochrana objektů č.p. 607 a 608 - kryt těžené kamenivo prané ( kačírek) tl. 150 mm fr. 32-63 mm 
pol. vč. nákupu, dovozu a pokládky materiálu</t>
  </si>
  <si>
    <t>48*0,5*0,15=3,60 [A]</t>
  </si>
  <si>
    <t>položka zahrnuje dodávku předepsaného kameniva, mimostaveništní a vnitrostaveništní dopravu a jeho uložení  
není-li v zadávací dokumentaci uvedeno jinak, jedná se o nakupovaný materiál</t>
  </si>
  <si>
    <t>Komunikace</t>
  </si>
  <si>
    <t>22</t>
  </si>
  <si>
    <t>56330</t>
  </si>
  <si>
    <t>VOZOVKOVÉ VRSTVY ZE ŠTĚRKODRTI</t>
  </si>
  <si>
    <t>parkovací stání - podkladní vrstva ze štěrkodrti ŠDB - tl. 200  mm fr. 0-32 mm  -kvalitativní třída B 
vstupy do objektů č.p. 607 a 608 - podkladní vrstva ze štěrkodrti ŠDB - tl. 150  mm fr. 0-32 mm  -kvalitativní třída B 
pol. vč. nákupu,dovozu a pokládky materiálu</t>
  </si>
  <si>
    <t>190*0,20=38,00 [A] 
2,0*0,5*2*0,15=0,30 [B] 
Celkem: A+B=38,30 [C]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</si>
  <si>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</si>
  <si>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23</t>
  </si>
  <si>
    <t>572213</t>
  </si>
  <si>
    <t>SPOJOVACÍ POSTŘIK Z EMULZE DO 0,5KG/M2</t>
  </si>
  <si>
    <t>spojovací postřik z asfaltové emulze PSE 0,50 kg/m2 - komunikace  
položka včetně nákupu,dovozu a pokládky materiálu</t>
  </si>
  <si>
    <t>- dodání všech předepsaných materiálů pro postřiky v předepsaném množství 
- provedení dle předepsaného technologického předpisu 
- zřízení vrstvy bez rozlišení šířky, pokládání vrstvy po etapách 
- úpravu napojení, ukončení</t>
  </si>
  <si>
    <t>24</t>
  </si>
  <si>
    <t>574A03</t>
  </si>
  <si>
    <t>ASFALTOVÝ BETON PRO OBRUSNÉ VRSTVY ACO 11</t>
  </si>
  <si>
    <t>obnova krytu komunikace -  kryt asfaltový beton ACO 11 - tl. 50  mm   
položka včetně nákupu,dovozu a pokládky materiálu</t>
  </si>
  <si>
    <t>310*0,05=15,50 [A]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</si>
  <si>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</si>
  <si>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25</t>
  </si>
  <si>
    <t>582611</t>
  </si>
  <si>
    <t>KRYTY Z BETON DLAŽDIC SE ZÁMKEM ŠEDÝCH TL 60MM DO LOŽE Z KAM</t>
  </si>
  <si>
    <t>vstupy do objektů č.p. 607 a 608 -  nová betonová dlažba DL I - tl.60 mm - typ cihla (barva šedá) - do lože kameniva drceného fr.4-8 mm- tl. 40 mm 
pol. vč. nákupu, dovozu a pokládky</t>
  </si>
  <si>
    <t>2,0*0,5*2=2,00 [A]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</si>
  <si>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</si>
  <si>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26</t>
  </si>
  <si>
    <t>582612</t>
  </si>
  <si>
    <t>KRYTY Z BETON DLAŽDIC SE ZÁMKEM ŠEDÝCH TL 80MM DO LOŽE Z KAM</t>
  </si>
  <si>
    <t>parkovací stání - betonová dlažba DL I - tl.80 mm - typ cihla (barva šedá) - do lože kameniva drceného fr.4-8 mm- tl. 40 mm 
pol. vč. nákupu, dovozu a pokládky</t>
  </si>
  <si>
    <t>- dodání dlažebního materiálu v požadované kvalitě, dodání materiálu pro předepsané 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- nezahrnuje postřiky, nátěry  
- nezahrnuje těsnění podél obrubníků, dilatačních zařízení, odvodňovacích proužků, odvodňovačů, vpustí, šachet a pod.</t>
  </si>
  <si>
    <t>27</t>
  </si>
  <si>
    <t>582615</t>
  </si>
  <si>
    <t>KRYTY Z BETON DLAŽDIC SE ZÁMKEM BAREV TL 80MM DO LOŽE Z KAM</t>
  </si>
  <si>
    <t>parkovací stání - betonová dlažba DL I - tl.80 mm - typ cihla (barva červená) - do lože kameniva drceného fr.4-8 mm- tl. 40 mm - vyznačení parkovacích stání 
pol. vč. nákupu,dovozu a pokládky</t>
  </si>
  <si>
    <t>5,0*0,1*14=7,00 [A]</t>
  </si>
  <si>
    <t>28</t>
  </si>
  <si>
    <t>58920</t>
  </si>
  <si>
    <t>VÝPLŇ SPAR MODIFIKOVANÝM ASFALTEM</t>
  </si>
  <si>
    <t>ve styku nového a stávajícího krytu vozovky s AB-krytem a podél osazené obruby 
položka včetně nákupu,dovozu a pokládky materiálu</t>
  </si>
  <si>
    <t>6+48+7+41=102,00 [A]</t>
  </si>
  <si>
    <t>položka zahrnuje:  
- dodávku předepsaného materiálu  
- vyčištění a výplň spar tímto materiálem</t>
  </si>
  <si>
    <t>Přidružená stavební výroba</t>
  </si>
  <si>
    <t>29</t>
  </si>
  <si>
    <t>711117</t>
  </si>
  <si>
    <t>IZOLACE BĚŽNÝCH KONSTRUKCÍ PROTI ZEMNÍ VLHKOSTI Z PE FÓLIÍ</t>
  </si>
  <si>
    <t>obnova ochranné izolace proti zemní vlhkosti - HDPE - nopová fólie,minimálně na výšku 0,75 m - ochrana objektu č.p. 607 
položka včetně nákupu, dovozu,osazení materiálu a souvisejících prací</t>
  </si>
  <si>
    <t>48*0,75=36,00 [A]</t>
  </si>
  <si>
    <t>položka zahrnuje:  
- dodání  předepsaného izolačního materiálu  
- očištění a ošetření podkladu, zadávací dokumentace může zahrnout i případné vyspravení  
- zřízení izolace jako kompletního povlaku, případně komplet. soustavy nebo systému podle příslušného  technolog. předpisu  
- zřízení izolace i jednotlivých vrstev po etapách, včetně pracovních spár a spojů  
- úprava u okrajů, rohů, hran, dilatačních i pracovních spojů, kotev, obrubníků, dilatačních zařízení, odvodnění, otvorů, neizolovaných míst a pod.  
- zajištění odvodnění povrchu izolace, včetně odvodnění nejnižších míst, pokud dokumentace pro zadání stavby nestanoví jinak  
- ochrana izolace do doby zřízení definitivní ochranné vrstvy nebo konstrukce  
- úprava, očištění a ošetření prostoru kolem izolace  
- provedení požadovaných zkoušek  
- nezahrnuje ochranné vrstvy, např. geotextilii</t>
  </si>
  <si>
    <t>Potrubí</t>
  </si>
  <si>
    <t>30</t>
  </si>
  <si>
    <t>89712</t>
  </si>
  <si>
    <t>VPUSŤ KANALIZAČNÍ ULIČNÍ KOMPLETNÍ Z BETONOVÝCH DÍLCŮ</t>
  </si>
  <si>
    <t>výměna stávající uliční vpusti UV - vnější rozměr - s odtokem DN 200 včetně krycí mříže rozměru 500 x 500 mm 
pol. včetně nákupu,dovozu a montáže</t>
  </si>
  <si>
    <t>1=1,00 [A]</t>
  </si>
  <si>
    <t>položka zahrnuje: 
- dodávku a osazení předepsaných dílů včetně mříže 
- výplň, těsnění  a tmelení spar a spojů, 
- opatření  povrchů  betonu  izolací  proti zemní vlhkosti v částech, kde přijdou do styku se zeminou nebo kamenivem, 
- nezahrnuje předepsané podkladní konstrukce</t>
  </si>
  <si>
    <t>31</t>
  </si>
  <si>
    <t>89921</t>
  </si>
  <si>
    <t>VÝŠKOVÁ ÚPRAVA POKLOPŮ</t>
  </si>
  <si>
    <t>výšková úprava poklopů šoupat a šachet IS v hranicích úprav 
položka včetně obetonování a souvisejících prací s výškovou úpravou poklopů a šoupat</t>
  </si>
  <si>
    <t>- položka výškové úpravy zahrnuje všechny nutné práce a materiály pro zvýšení nebo snížení zařízení (včetně nutné úpravy stávajícího povrchu vozovky nebo chodníku).</t>
  </si>
  <si>
    <t>Ostatní konstrukce a práce</t>
  </si>
  <si>
    <t>32</t>
  </si>
  <si>
    <t>914121</t>
  </si>
  <si>
    <t>DOPRAVNÍ ZNAČKY ZÁKLADNÍ VELIKOSTI OCELOVÉ FÓLIE TŘ 1 - DODÁVKA A MONTÁŽ</t>
  </si>
  <si>
    <t>montáž nového  trvalého SDZ - IP 11b 
položka včetně nákupu,  dovozu a montáže SDZ</t>
  </si>
  <si>
    <t>položka zahrnuje: 
- dodávku a montáž značek v požadovaném provedení</t>
  </si>
  <si>
    <t>33</t>
  </si>
  <si>
    <t>914921</t>
  </si>
  <si>
    <t>SLOUPKY A STOJKY DOPRAVNÍCH ZNAČEK Z OCEL TRUBEK DO PATKY - DODÁVKA A MONTÁŽ</t>
  </si>
  <si>
    <t>nový samostatný sloupek pro nové SDZ  
položka včetně nákupu,dovozu a montáže sloupku</t>
  </si>
  <si>
    <t>položka zahrnuje:  
- sloupky a upevňovací zařízení včetně jejich osazení (betonová patka, zemní práce)  
- u dočasných sloupků a upevňovacích zařízení údržbu po celou dobu trvání funkce, náhradu zničených nebo ztracených kusů, nutnou opravu poškozených částí</t>
  </si>
  <si>
    <t>34</t>
  </si>
  <si>
    <t>917224</t>
  </si>
  <si>
    <t>SILNIČNÍ A CHODNÍKOVÉ OBRUBY Z BETONOVÝCH OBRUBNÍKŮ ŠÍŘ 150MM</t>
  </si>
  <si>
    <t>silniční betonový obrubník 150/250/1000 mm do bet. lože C20/25-XF3 tl. 150 mm-včetně 5% rezerva na prořez obrub 
pol. vč. nákupu, dovozu a osazení obrub</t>
  </si>
  <si>
    <t>(49+41+5+43+5)*1.05=150,15 [A]</t>
  </si>
  <si>
    <t>Položka zahrnuje: 
dodání a pokládku betonových obrubníků o rozměrech předepsaných zadávací dokumentací 
betonové lože i boční betonovou opěrku.</t>
  </si>
  <si>
    <t>35</t>
  </si>
  <si>
    <t>919112</t>
  </si>
  <si>
    <t>ŘEZÁNÍ ASFALTOVÉHO KRYTU VOZOVEK TL DO 100MM</t>
  </si>
  <si>
    <t>položka zahrnuje řezání vozovkové vrstvy v předepsané tloušťce, včetně spotřeby vody</t>
  </si>
  <si>
    <t>36</t>
  </si>
  <si>
    <t>93811</t>
  </si>
  <si>
    <t>OČIŠTĚNÍ ASFALTOVÝCH VOZOVEK UMYTÍM VODOU</t>
  </si>
  <si>
    <t>umytí vozovky s AB-krytem v rozsahu hranic úprav před pokládkou nových vrstev krytu 
položka včetně dovozumateriálu a souvisejících prací</t>
  </si>
  <si>
    <t>položka zahrnuje očištění předepsaným způsobem včetně odklizení vzniklého odpadu</t>
  </si>
  <si>
    <t>37</t>
  </si>
  <si>
    <t>96618</t>
  </si>
  <si>
    <t>BOURÁNÍ KONSTRUKCÍ KOVOVÝCH</t>
  </si>
  <si>
    <t>odstranění stávající konstrukce na sušení prádla vč. základů 
pol. vč. odvozu a likvidace</t>
  </si>
  <si>
    <t>položka zahrnuje:  
- rozebrání konstrukce bez ohledu na použitou technologii  
- veškeré pomocné konstrukce (lešení a pod.) 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veškeré další práce plynoucí z technologického předpisu a z platných předpisů</t>
  </si>
  <si>
    <t>38</t>
  </si>
  <si>
    <t>96687</t>
  </si>
  <si>
    <t>VYBOURÁNÍ ULIČNÍCH VPUSTÍ KOMPLETNÍCH</t>
  </si>
  <si>
    <t>odstranění uliční vpusti v hranicích úprav 
položka včetně odvozu na skládku - vzdálenost do 20 km- skládkovné v samostatné položce 014101.1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</si>
  <si>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 
- položka zahrnuje veškeré další práce plynoucí z technologického předpisu a z platných předpisů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</si>
</sst>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7" x14ac:knownFonts="1">
    <font>
      <sz val="10"/>
      <name val="Arial"/>
    </font>
    <font>
      <b/>
      <sz val="16"/>
      <color rgb="FF000000"/>
      <name val="Arial"/>
    </font>
    <font>
      <b/>
      <sz val="11"/>
      <name val="Arial"/>
    </font>
    <font>
      <sz val="10"/>
      <color rgb="FFFFFFFF"/>
      <name val="Arial"/>
    </font>
    <font>
      <b/>
      <sz val="10"/>
      <name val="Arial"/>
    </font>
    <font>
      <i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3" fillId="3" borderId="1" xfId="6" applyFont="1" applyFill="1" applyBorder="1" applyAlignment="1">
      <alignment horizontal="center" vertical="center" wrapText="1"/>
    </xf>
    <xf numFmtId="0" fontId="0" fillId="2" borderId="3" xfId="6" applyFont="1" applyFill="1" applyBorder="1"/>
    <xf numFmtId="0" fontId="2" fillId="2" borderId="3" xfId="6" applyFont="1" applyFill="1" applyBorder="1" applyAlignment="1">
      <alignment horizontal="right"/>
    </xf>
    <xf numFmtId="0" fontId="0" fillId="2" borderId="0" xfId="6" applyFont="1" applyFill="1"/>
    <xf numFmtId="0" fontId="2" fillId="2" borderId="0" xfId="6" applyFont="1" applyFill="1" applyAlignment="1">
      <alignment horizontal="right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0" fillId="2" borderId="1" xfId="6" applyFont="1" applyFill="1" applyBorder="1" applyAlignment="1">
      <alignment horizontal="center"/>
    </xf>
    <xf numFmtId="0" fontId="0" fillId="2" borderId="2" xfId="6" applyFont="1" applyFill="1" applyBorder="1"/>
    <xf numFmtId="0" fontId="0" fillId="2" borderId="3" xfId="6" applyFont="1" applyFill="1" applyBorder="1"/>
    <xf numFmtId="0" fontId="0" fillId="2" borderId="4" xfId="6" applyFont="1" applyFill="1" applyBorder="1"/>
    <xf numFmtId="0" fontId="2" fillId="2" borderId="0" xfId="6" applyFont="1" applyFill="1"/>
    <xf numFmtId="0" fontId="2" fillId="2" borderId="0" xfId="6" applyFont="1" applyFill="1" applyAlignment="1">
      <alignment horizontal="left"/>
    </xf>
    <xf numFmtId="0" fontId="3" fillId="3" borderId="1" xfId="6" applyFont="1" applyFill="1" applyBorder="1" applyAlignment="1">
      <alignment horizontal="center" vertical="center" wrapText="1"/>
    </xf>
    <xf numFmtId="0" fontId="2" fillId="2" borderId="3" xfId="6" applyFont="1" applyFill="1" applyBorder="1"/>
    <xf numFmtId="0" fontId="2" fillId="2" borderId="3" xfId="6" applyFont="1" applyFill="1" applyBorder="1" applyAlignment="1">
      <alignment horizontal="left"/>
    </xf>
    <xf numFmtId="0" fontId="0" fillId="0" borderId="1" xfId="6" applyFont="1" applyBorder="1"/>
    <xf numFmtId="0" fontId="0" fillId="2" borderId="5" xfId="6" applyFont="1" applyFill="1" applyBorder="1"/>
    <xf numFmtId="0" fontId="4" fillId="2" borderId="5" xfId="6" applyFont="1" applyFill="1" applyBorder="1" applyAlignment="1">
      <alignment horizontal="right"/>
    </xf>
    <xf numFmtId="0" fontId="4" fillId="2" borderId="5" xfId="6" applyFont="1" applyFill="1" applyBorder="1" applyAlignment="1">
      <alignment wrapText="1"/>
    </xf>
    <xf numFmtId="4" fontId="4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5" fillId="0" borderId="1" xfId="6" applyFont="1" applyBorder="1" applyAlignment="1">
      <alignment horizontal="left" vertical="center" wrapText="1"/>
    </xf>
    <xf numFmtId="0" fontId="4" fillId="2" borderId="3" xfId="6" applyFont="1" applyFill="1" applyBorder="1" applyAlignment="1">
      <alignment horizontal="right"/>
    </xf>
    <xf numFmtId="4" fontId="4" fillId="2" borderId="3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7"/>
  <sheetViews>
    <sheetView tabSelected="1" workbookViewId="0">
      <pane ySplit="8" topLeftCell="A21" activePane="bottomLeft" state="frozen"/>
      <selection pane="bottomLeft" activeCell="G31" sqref="G31"/>
    </sheetView>
  </sheetViews>
  <sheetFormatPr defaultColWidth="9.109375" defaultRowHeight="12.75" customHeight="1" x14ac:dyDescent="0.25"/>
  <cols>
    <col min="1" max="1" width="9.109375" hidden="1" customWidth="1"/>
    <col min="2" max="2" width="11.6640625" customWidth="1"/>
    <col min="3" max="3" width="14.6640625" customWidth="1"/>
    <col min="4" max="4" width="9.6640625" customWidth="1"/>
    <col min="5" max="5" width="70.6640625" customWidth="1"/>
    <col min="6" max="6" width="11.6640625" customWidth="1"/>
    <col min="7" max="9" width="16.6640625" customWidth="1"/>
    <col min="15" max="18" width="9.109375" hidden="1" customWidth="1"/>
  </cols>
  <sheetData>
    <row r="1" spans="1:18" ht="12.75" customHeight="1" x14ac:dyDescent="0.25">
      <c r="A1" t="s">
        <v>0</v>
      </c>
      <c r="B1" s="6"/>
      <c r="C1" s="6"/>
      <c r="D1" s="6"/>
      <c r="E1" s="6"/>
      <c r="F1" s="6"/>
      <c r="G1" s="6"/>
      <c r="H1" s="6"/>
      <c r="I1" s="6"/>
      <c r="P1" t="s">
        <v>13</v>
      </c>
    </row>
    <row r="2" spans="1:18" ht="25.05" customHeight="1" x14ac:dyDescent="0.25">
      <c r="B2" s="6"/>
      <c r="C2" s="6"/>
      <c r="D2" s="6"/>
      <c r="E2" s="7" t="s">
        <v>2</v>
      </c>
      <c r="F2" s="6"/>
      <c r="G2" s="6"/>
      <c r="H2" s="10"/>
      <c r="I2" s="10"/>
      <c r="O2">
        <f>0+O9+O46+O91+O96+O125+O130+O139</f>
        <v>113917.69200000001</v>
      </c>
      <c r="P2" t="s">
        <v>14</v>
      </c>
    </row>
    <row r="3" spans="1:18" ht="15" customHeight="1" x14ac:dyDescent="0.25">
      <c r="A3" t="s">
        <v>1</v>
      </c>
      <c r="B3" s="12" t="s">
        <v>3</v>
      </c>
      <c r="C3" s="5" t="s">
        <v>4</v>
      </c>
      <c r="D3" s="4"/>
      <c r="E3" s="13" t="s">
        <v>5</v>
      </c>
      <c r="F3" s="6"/>
      <c r="G3" s="9"/>
      <c r="H3" s="8" t="s">
        <v>15</v>
      </c>
      <c r="I3" s="32">
        <f>0+I9+I46+I91+I96+I125+I130+I139</f>
        <v>542465.20000000007</v>
      </c>
      <c r="O3" t="s">
        <v>12</v>
      </c>
      <c r="P3" t="s">
        <v>13</v>
      </c>
    </row>
    <row r="4" spans="1:18" ht="15" customHeight="1" x14ac:dyDescent="0.25">
      <c r="A4" t="s">
        <v>6</v>
      </c>
      <c r="B4" s="12" t="s">
        <v>7</v>
      </c>
      <c r="C4" s="5" t="s">
        <v>8</v>
      </c>
      <c r="D4" s="4"/>
      <c r="E4" s="13" t="s">
        <v>9</v>
      </c>
      <c r="F4" s="6"/>
      <c r="G4" s="6"/>
      <c r="H4" s="11"/>
      <c r="I4" s="11"/>
      <c r="O4" t="s">
        <v>12</v>
      </c>
      <c r="P4" t="s">
        <v>13</v>
      </c>
    </row>
    <row r="5" spans="1:18" ht="12.75" customHeight="1" x14ac:dyDescent="0.25">
      <c r="A5" t="s">
        <v>10</v>
      </c>
      <c r="B5" s="15" t="s">
        <v>11</v>
      </c>
      <c r="C5" s="3" t="s">
        <v>15</v>
      </c>
      <c r="D5" s="2"/>
      <c r="E5" s="16" t="s">
        <v>16</v>
      </c>
      <c r="F5" s="10"/>
      <c r="G5" s="10"/>
      <c r="H5" s="10"/>
      <c r="I5" s="10"/>
      <c r="O5" t="s">
        <v>12</v>
      </c>
      <c r="P5" t="s">
        <v>13</v>
      </c>
    </row>
    <row r="6" spans="1:18" ht="12.75" customHeight="1" x14ac:dyDescent="0.25">
      <c r="A6" s="1" t="s">
        <v>17</v>
      </c>
      <c r="B6" s="1" t="s">
        <v>19</v>
      </c>
      <c r="C6" s="1" t="s">
        <v>21</v>
      </c>
      <c r="D6" s="1" t="s">
        <v>22</v>
      </c>
      <c r="E6" s="1" t="s">
        <v>23</v>
      </c>
      <c r="F6" s="1" t="s">
        <v>25</v>
      </c>
      <c r="G6" s="1" t="s">
        <v>27</v>
      </c>
      <c r="H6" s="1" t="s">
        <v>29</v>
      </c>
      <c r="I6" s="1"/>
    </row>
    <row r="7" spans="1:18" ht="12.75" customHeight="1" x14ac:dyDescent="0.25">
      <c r="A7" s="1"/>
      <c r="B7" s="1"/>
      <c r="C7" s="1"/>
      <c r="D7" s="1"/>
      <c r="E7" s="1"/>
      <c r="F7" s="1"/>
      <c r="G7" s="1"/>
      <c r="H7" s="14" t="s">
        <v>30</v>
      </c>
      <c r="I7" s="14" t="s">
        <v>32</v>
      </c>
    </row>
    <row r="8" spans="1:18" ht="12.75" customHeight="1" x14ac:dyDescent="0.25">
      <c r="A8" s="14" t="s">
        <v>18</v>
      </c>
      <c r="B8" s="14" t="s">
        <v>20</v>
      </c>
      <c r="C8" s="14" t="s">
        <v>13</v>
      </c>
      <c r="D8" s="14" t="s">
        <v>14</v>
      </c>
      <c r="E8" s="14" t="s">
        <v>24</v>
      </c>
      <c r="F8" s="14" t="s">
        <v>26</v>
      </c>
      <c r="G8" s="14" t="s">
        <v>28</v>
      </c>
      <c r="H8" s="14" t="s">
        <v>31</v>
      </c>
      <c r="I8" s="14" t="s">
        <v>33</v>
      </c>
    </row>
    <row r="9" spans="1:18" ht="12.75" customHeight="1" x14ac:dyDescent="0.25">
      <c r="A9" s="18" t="s">
        <v>34</v>
      </c>
      <c r="B9" s="18"/>
      <c r="C9" s="19" t="s">
        <v>18</v>
      </c>
      <c r="D9" s="18"/>
      <c r="E9" s="20" t="s">
        <v>35</v>
      </c>
      <c r="F9" s="18"/>
      <c r="G9" s="18"/>
      <c r="H9" s="18"/>
      <c r="I9" s="21">
        <f>0+Q9</f>
        <v>119294.7</v>
      </c>
      <c r="O9">
        <f>0+R9</f>
        <v>25051.887000000002</v>
      </c>
      <c r="Q9">
        <f>0+I10+I14+I18+I22+I26+I30+I34+I38+I42</f>
        <v>119294.7</v>
      </c>
      <c r="R9">
        <f>0+O10+O14+O18+O22+O26+O30+O34+O38+O42</f>
        <v>25051.887000000002</v>
      </c>
    </row>
    <row r="10" spans="1:18" ht="13.2" x14ac:dyDescent="0.25">
      <c r="A10" s="17" t="s">
        <v>36</v>
      </c>
      <c r="B10" s="22" t="s">
        <v>20</v>
      </c>
      <c r="C10" s="22" t="s">
        <v>37</v>
      </c>
      <c r="D10" s="17" t="s">
        <v>20</v>
      </c>
      <c r="E10" s="23" t="s">
        <v>38</v>
      </c>
      <c r="F10" s="24" t="s">
        <v>39</v>
      </c>
      <c r="G10" s="25">
        <v>6.91</v>
      </c>
      <c r="H10" s="25">
        <v>1750</v>
      </c>
      <c r="I10" s="25">
        <f>ROUND(ROUND(H10,2)*ROUND(G10,2),2)</f>
        <v>12092.5</v>
      </c>
      <c r="O10">
        <f>(I10*21)/100</f>
        <v>2539.4250000000002</v>
      </c>
      <c r="P10" t="s">
        <v>13</v>
      </c>
    </row>
    <row r="11" spans="1:18" ht="39.6" x14ac:dyDescent="0.25">
      <c r="A11" s="26" t="s">
        <v>40</v>
      </c>
      <c r="E11" s="27" t="s">
        <v>41</v>
      </c>
    </row>
    <row r="12" spans="1:18" ht="52.8" x14ac:dyDescent="0.25">
      <c r="A12" s="28" t="s">
        <v>42</v>
      </c>
      <c r="E12" s="29" t="s">
        <v>43</v>
      </c>
    </row>
    <row r="13" spans="1:18" ht="26.4" x14ac:dyDescent="0.25">
      <c r="A13" t="s">
        <v>44</v>
      </c>
      <c r="E13" s="27" t="s">
        <v>45</v>
      </c>
    </row>
    <row r="14" spans="1:18" ht="13.2" x14ac:dyDescent="0.25">
      <c r="A14" s="17" t="s">
        <v>36</v>
      </c>
      <c r="B14" s="22" t="s">
        <v>13</v>
      </c>
      <c r="C14" s="22" t="s">
        <v>37</v>
      </c>
      <c r="D14" s="17" t="s">
        <v>13</v>
      </c>
      <c r="E14" s="23" t="s">
        <v>38</v>
      </c>
      <c r="F14" s="24" t="s">
        <v>39</v>
      </c>
      <c r="G14" s="25">
        <v>0.31</v>
      </c>
      <c r="H14" s="25">
        <v>1120</v>
      </c>
      <c r="I14" s="25">
        <f>ROUND(ROUND(H14,2)*ROUND(G14,2),2)</f>
        <v>347.2</v>
      </c>
      <c r="O14">
        <f>(I14*21)/100</f>
        <v>72.911999999999992</v>
      </c>
      <c r="P14" t="s">
        <v>13</v>
      </c>
    </row>
    <row r="15" spans="1:18" ht="39.6" x14ac:dyDescent="0.25">
      <c r="A15" s="26" t="s">
        <v>40</v>
      </c>
      <c r="E15" s="27" t="s">
        <v>46</v>
      </c>
    </row>
    <row r="16" spans="1:18" ht="13.2" x14ac:dyDescent="0.25">
      <c r="A16" s="28" t="s">
        <v>42</v>
      </c>
      <c r="E16" s="29" t="s">
        <v>47</v>
      </c>
    </row>
    <row r="17" spans="1:16" ht="26.4" x14ac:dyDescent="0.25">
      <c r="A17" t="s">
        <v>44</v>
      </c>
      <c r="E17" s="27" t="s">
        <v>45</v>
      </c>
    </row>
    <row r="18" spans="1:16" ht="13.2" x14ac:dyDescent="0.25">
      <c r="A18" s="17" t="s">
        <v>36</v>
      </c>
      <c r="B18" s="22" t="s">
        <v>14</v>
      </c>
      <c r="C18" s="22" t="s">
        <v>37</v>
      </c>
      <c r="D18" s="17" t="s">
        <v>14</v>
      </c>
      <c r="E18" s="23" t="s">
        <v>38</v>
      </c>
      <c r="F18" s="24" t="s">
        <v>39</v>
      </c>
      <c r="G18" s="25">
        <v>81.8</v>
      </c>
      <c r="H18" s="25">
        <v>350</v>
      </c>
      <c r="I18" s="25">
        <f>ROUND(ROUND(H18,2)*ROUND(G18,2),2)</f>
        <v>28630</v>
      </c>
      <c r="O18">
        <f>(I18*21)/100</f>
        <v>6012.3</v>
      </c>
      <c r="P18" t="s">
        <v>13</v>
      </c>
    </row>
    <row r="19" spans="1:16" ht="39.6" x14ac:dyDescent="0.25">
      <c r="A19" s="26" t="s">
        <v>40</v>
      </c>
      <c r="E19" s="27" t="s">
        <v>48</v>
      </c>
    </row>
    <row r="20" spans="1:16" ht="39.6" x14ac:dyDescent="0.25">
      <c r="A20" s="28" t="s">
        <v>42</v>
      </c>
      <c r="E20" s="29" t="s">
        <v>49</v>
      </c>
    </row>
    <row r="21" spans="1:16" ht="26.4" x14ac:dyDescent="0.25">
      <c r="A21" t="s">
        <v>44</v>
      </c>
      <c r="E21" s="27" t="s">
        <v>45</v>
      </c>
    </row>
    <row r="22" spans="1:16" ht="13.2" x14ac:dyDescent="0.25">
      <c r="A22" s="17" t="s">
        <v>36</v>
      </c>
      <c r="B22" s="22" t="s">
        <v>24</v>
      </c>
      <c r="C22" s="22" t="s">
        <v>37</v>
      </c>
      <c r="D22" s="17" t="s">
        <v>24</v>
      </c>
      <c r="E22" s="23" t="s">
        <v>38</v>
      </c>
      <c r="F22" s="24" t="s">
        <v>39</v>
      </c>
      <c r="G22" s="25">
        <v>16.7</v>
      </c>
      <c r="H22" s="25">
        <v>1750</v>
      </c>
      <c r="I22" s="25">
        <f>ROUND(ROUND(H22,2)*ROUND(G22,2),2)</f>
        <v>29225</v>
      </c>
      <c r="O22">
        <f>(I22*21)/100</f>
        <v>6137.25</v>
      </c>
      <c r="P22" t="s">
        <v>13</v>
      </c>
    </row>
    <row r="23" spans="1:16" ht="39.6" x14ac:dyDescent="0.25">
      <c r="A23" s="26" t="s">
        <v>40</v>
      </c>
      <c r="E23" s="27" t="s">
        <v>50</v>
      </c>
    </row>
    <row r="24" spans="1:16" ht="13.2" x14ac:dyDescent="0.25">
      <c r="A24" s="28" t="s">
        <v>42</v>
      </c>
      <c r="E24" s="29" t="s">
        <v>51</v>
      </c>
    </row>
    <row r="25" spans="1:16" ht="26.4" x14ac:dyDescent="0.25">
      <c r="A25" t="s">
        <v>44</v>
      </c>
      <c r="E25" s="27" t="s">
        <v>45</v>
      </c>
    </row>
    <row r="26" spans="1:16" ht="13.2" x14ac:dyDescent="0.25">
      <c r="A26" s="17" t="s">
        <v>36</v>
      </c>
      <c r="B26" s="22" t="s">
        <v>26</v>
      </c>
      <c r="C26" s="22" t="s">
        <v>52</v>
      </c>
      <c r="D26" s="17" t="s">
        <v>53</v>
      </c>
      <c r="E26" s="23" t="s">
        <v>54</v>
      </c>
      <c r="F26" s="24" t="s">
        <v>55</v>
      </c>
      <c r="G26" s="25">
        <v>1</v>
      </c>
      <c r="H26" s="25">
        <v>10000</v>
      </c>
      <c r="I26" s="25">
        <f>ROUND(ROUND(H26,2)*ROUND(G26,2),2)</f>
        <v>10000</v>
      </c>
      <c r="O26">
        <f>(I26*21)/100</f>
        <v>2100</v>
      </c>
      <c r="P26" t="s">
        <v>13</v>
      </c>
    </row>
    <row r="27" spans="1:16" ht="39.6" x14ac:dyDescent="0.25">
      <c r="A27" s="26" t="s">
        <v>40</v>
      </c>
      <c r="E27" s="27" t="s">
        <v>56</v>
      </c>
    </row>
    <row r="28" spans="1:16" ht="13.2" x14ac:dyDescent="0.25">
      <c r="A28" s="28" t="s">
        <v>42</v>
      </c>
      <c r="E28" s="29" t="s">
        <v>53</v>
      </c>
    </row>
    <row r="29" spans="1:16" ht="13.2" x14ac:dyDescent="0.25">
      <c r="A29" t="s">
        <v>44</v>
      </c>
      <c r="E29" s="27" t="s">
        <v>57</v>
      </c>
    </row>
    <row r="30" spans="1:16" ht="13.2" x14ac:dyDescent="0.25">
      <c r="A30" s="17" t="s">
        <v>36</v>
      </c>
      <c r="B30" s="22" t="s">
        <v>28</v>
      </c>
      <c r="C30" s="22" t="s">
        <v>58</v>
      </c>
      <c r="D30" s="17" t="s">
        <v>53</v>
      </c>
      <c r="E30" s="23" t="s">
        <v>59</v>
      </c>
      <c r="F30" s="24" t="s">
        <v>55</v>
      </c>
      <c r="G30" s="25">
        <v>1</v>
      </c>
      <c r="H30" s="25">
        <v>18500</v>
      </c>
      <c r="I30" s="25">
        <f>ROUND(ROUND(H30,2)*ROUND(G30,2),2)</f>
        <v>18500</v>
      </c>
      <c r="O30">
        <f>(I30*21)/100</f>
        <v>3885</v>
      </c>
      <c r="P30" t="s">
        <v>13</v>
      </c>
    </row>
    <row r="31" spans="1:16" ht="39.6" x14ac:dyDescent="0.25">
      <c r="A31" s="26" t="s">
        <v>40</v>
      </c>
      <c r="E31" s="27" t="s">
        <v>60</v>
      </c>
    </row>
    <row r="32" spans="1:16" ht="13.2" x14ac:dyDescent="0.25">
      <c r="A32" s="28" t="s">
        <v>42</v>
      </c>
      <c r="E32" s="29" t="s">
        <v>53</v>
      </c>
    </row>
    <row r="33" spans="1:18" ht="13.2" x14ac:dyDescent="0.25">
      <c r="A33" t="s">
        <v>44</v>
      </c>
      <c r="E33" s="27" t="s">
        <v>61</v>
      </c>
    </row>
    <row r="34" spans="1:18" ht="13.2" x14ac:dyDescent="0.25">
      <c r="A34" s="17" t="s">
        <v>36</v>
      </c>
      <c r="B34" s="22" t="s">
        <v>62</v>
      </c>
      <c r="C34" s="22" t="s">
        <v>63</v>
      </c>
      <c r="D34" s="17" t="s">
        <v>20</v>
      </c>
      <c r="E34" s="23" t="s">
        <v>64</v>
      </c>
      <c r="F34" s="24" t="s">
        <v>55</v>
      </c>
      <c r="G34" s="25">
        <v>1</v>
      </c>
      <c r="H34" s="25">
        <v>5500</v>
      </c>
      <c r="I34" s="25">
        <f>ROUND(ROUND(H34,2)*ROUND(G34,2),2)</f>
        <v>5500</v>
      </c>
      <c r="O34">
        <f>(I34*21)/100</f>
        <v>1155</v>
      </c>
      <c r="P34" t="s">
        <v>13</v>
      </c>
    </row>
    <row r="35" spans="1:18" ht="13.2" x14ac:dyDescent="0.25">
      <c r="A35" s="26" t="s">
        <v>40</v>
      </c>
      <c r="E35" s="27" t="s">
        <v>65</v>
      </c>
    </row>
    <row r="36" spans="1:18" ht="13.2" x14ac:dyDescent="0.25">
      <c r="A36" s="28" t="s">
        <v>42</v>
      </c>
      <c r="E36" s="29" t="s">
        <v>53</v>
      </c>
    </row>
    <row r="37" spans="1:18" ht="13.2" x14ac:dyDescent="0.25">
      <c r="A37" t="s">
        <v>44</v>
      </c>
      <c r="E37" s="27" t="s">
        <v>66</v>
      </c>
    </row>
    <row r="38" spans="1:18" ht="13.2" x14ac:dyDescent="0.25">
      <c r="A38" s="17" t="s">
        <v>36</v>
      </c>
      <c r="B38" s="22" t="s">
        <v>67</v>
      </c>
      <c r="C38" s="22" t="s">
        <v>68</v>
      </c>
      <c r="D38" s="17" t="s">
        <v>53</v>
      </c>
      <c r="E38" s="23" t="s">
        <v>69</v>
      </c>
      <c r="F38" s="24" t="s">
        <v>55</v>
      </c>
      <c r="G38" s="25">
        <v>1</v>
      </c>
      <c r="H38" s="25">
        <v>8000</v>
      </c>
      <c r="I38" s="25">
        <f>ROUND(ROUND(H38,2)*ROUND(G38,2),2)</f>
        <v>8000</v>
      </c>
      <c r="O38">
        <f>(I38*21)/100</f>
        <v>1680</v>
      </c>
      <c r="P38" t="s">
        <v>13</v>
      </c>
    </row>
    <row r="39" spans="1:18" ht="13.2" x14ac:dyDescent="0.25">
      <c r="A39" s="26" t="s">
        <v>40</v>
      </c>
      <c r="E39" s="27" t="s">
        <v>70</v>
      </c>
    </row>
    <row r="40" spans="1:18" ht="13.2" x14ac:dyDescent="0.25">
      <c r="A40" s="28" t="s">
        <v>42</v>
      </c>
      <c r="E40" s="29" t="s">
        <v>53</v>
      </c>
    </row>
    <row r="41" spans="1:18" ht="13.2" x14ac:dyDescent="0.25">
      <c r="A41" t="s">
        <v>44</v>
      </c>
      <c r="E41" s="27" t="s">
        <v>71</v>
      </c>
    </row>
    <row r="42" spans="1:18" ht="13.2" x14ac:dyDescent="0.25">
      <c r="A42" s="17" t="s">
        <v>36</v>
      </c>
      <c r="B42" s="22" t="s">
        <v>31</v>
      </c>
      <c r="C42" s="22" t="s">
        <v>72</v>
      </c>
      <c r="D42" s="17" t="s">
        <v>53</v>
      </c>
      <c r="E42" s="23" t="s">
        <v>73</v>
      </c>
      <c r="F42" s="24" t="s">
        <v>55</v>
      </c>
      <c r="G42" s="25">
        <v>1</v>
      </c>
      <c r="H42" s="25">
        <v>7000</v>
      </c>
      <c r="I42" s="25">
        <f>ROUND(ROUND(H42,2)*ROUND(G42,2),2)</f>
        <v>7000</v>
      </c>
      <c r="O42">
        <f>(I42*21)/100</f>
        <v>1470</v>
      </c>
      <c r="P42" t="s">
        <v>13</v>
      </c>
    </row>
    <row r="43" spans="1:18" ht="26.4" x14ac:dyDescent="0.25">
      <c r="A43" s="26" t="s">
        <v>40</v>
      </c>
      <c r="E43" s="27" t="s">
        <v>74</v>
      </c>
    </row>
    <row r="44" spans="1:18" ht="13.2" x14ac:dyDescent="0.25">
      <c r="A44" s="28" t="s">
        <v>42</v>
      </c>
      <c r="E44" s="29" t="s">
        <v>53</v>
      </c>
    </row>
    <row r="45" spans="1:18" ht="26.4" x14ac:dyDescent="0.25">
      <c r="A45" t="s">
        <v>44</v>
      </c>
      <c r="E45" s="27" t="s">
        <v>75</v>
      </c>
    </row>
    <row r="46" spans="1:18" ht="12.75" customHeight="1" x14ac:dyDescent="0.25">
      <c r="A46" s="10" t="s">
        <v>34</v>
      </c>
      <c r="B46" s="10"/>
      <c r="C46" s="30" t="s">
        <v>20</v>
      </c>
      <c r="D46" s="10"/>
      <c r="E46" s="20" t="s">
        <v>76</v>
      </c>
      <c r="F46" s="10"/>
      <c r="G46" s="10"/>
      <c r="H46" s="10"/>
      <c r="I46" s="31">
        <f>0+Q46</f>
        <v>69985</v>
      </c>
      <c r="O46">
        <f>0+R46</f>
        <v>14696.849999999999</v>
      </c>
      <c r="Q46">
        <f>0+I47+I51+I55+I59+I63+I67+I71+I75+I79+I83+I87</f>
        <v>69985</v>
      </c>
      <c r="R46">
        <f>0+O47+O51+O55+O59+O63+O67+O71+O75+O79+O83+O87</f>
        <v>14696.849999999999</v>
      </c>
    </row>
    <row r="47" spans="1:18" ht="13.2" x14ac:dyDescent="0.25">
      <c r="A47" s="17" t="s">
        <v>36</v>
      </c>
      <c r="B47" s="22" t="s">
        <v>33</v>
      </c>
      <c r="C47" s="22" t="s">
        <v>77</v>
      </c>
      <c r="D47" s="17" t="s">
        <v>53</v>
      </c>
      <c r="E47" s="23" t="s">
        <v>78</v>
      </c>
      <c r="F47" s="24" t="s">
        <v>79</v>
      </c>
      <c r="G47" s="25">
        <v>2</v>
      </c>
      <c r="H47" s="25">
        <v>1870</v>
      </c>
      <c r="I47" s="25">
        <f>ROUND(ROUND(H47,2)*ROUND(G47,2),2)</f>
        <v>3740</v>
      </c>
      <c r="O47">
        <f>(I47*21)/100</f>
        <v>785.4</v>
      </c>
      <c r="P47" t="s">
        <v>13</v>
      </c>
    </row>
    <row r="48" spans="1:18" ht="26.4" x14ac:dyDescent="0.25">
      <c r="A48" s="26" t="s">
        <v>40</v>
      </c>
      <c r="E48" s="27" t="s">
        <v>80</v>
      </c>
    </row>
    <row r="49" spans="1:16" ht="13.2" x14ac:dyDescent="0.25">
      <c r="A49" s="28" t="s">
        <v>42</v>
      </c>
      <c r="E49" s="29" t="s">
        <v>81</v>
      </c>
    </row>
    <row r="50" spans="1:16" ht="171.6" x14ac:dyDescent="0.25">
      <c r="A50" t="s">
        <v>44</v>
      </c>
      <c r="E50" s="27" t="s">
        <v>82</v>
      </c>
    </row>
    <row r="51" spans="1:16" ht="26.4" x14ac:dyDescent="0.25">
      <c r="A51" s="17" t="s">
        <v>36</v>
      </c>
      <c r="B51" s="22" t="s">
        <v>83</v>
      </c>
      <c r="C51" s="22" t="s">
        <v>84</v>
      </c>
      <c r="D51" s="17" t="s">
        <v>53</v>
      </c>
      <c r="E51" s="23" t="s">
        <v>85</v>
      </c>
      <c r="F51" s="24" t="s">
        <v>39</v>
      </c>
      <c r="G51" s="25">
        <v>16.7</v>
      </c>
      <c r="H51" s="25">
        <v>1030</v>
      </c>
      <c r="I51" s="25">
        <f>ROUND(ROUND(H51,2)*ROUND(G51,2),2)</f>
        <v>17201</v>
      </c>
      <c r="O51">
        <f>(I51*21)/100</f>
        <v>3612.21</v>
      </c>
      <c r="P51" t="s">
        <v>13</v>
      </c>
    </row>
    <row r="52" spans="1:16" ht="39.6" x14ac:dyDescent="0.25">
      <c r="A52" s="26" t="s">
        <v>40</v>
      </c>
      <c r="E52" s="27" t="s">
        <v>86</v>
      </c>
    </row>
    <row r="53" spans="1:16" ht="13.2" x14ac:dyDescent="0.25">
      <c r="A53" s="28" t="s">
        <v>42</v>
      </c>
      <c r="E53" s="29" t="s">
        <v>51</v>
      </c>
    </row>
    <row r="54" spans="1:16" ht="66" x14ac:dyDescent="0.25">
      <c r="A54" t="s">
        <v>44</v>
      </c>
      <c r="E54" s="27" t="s">
        <v>87</v>
      </c>
    </row>
    <row r="55" spans="1:16" ht="13.2" x14ac:dyDescent="0.25">
      <c r="A55" s="17" t="s">
        <v>36</v>
      </c>
      <c r="B55" s="22" t="s">
        <v>88</v>
      </c>
      <c r="C55" s="22" t="s">
        <v>89</v>
      </c>
      <c r="D55" s="17" t="s">
        <v>53</v>
      </c>
      <c r="E55" s="23" t="s">
        <v>90</v>
      </c>
      <c r="F55" s="24" t="s">
        <v>39</v>
      </c>
      <c r="G55" s="25">
        <v>4.8</v>
      </c>
      <c r="H55" s="25">
        <v>2620</v>
      </c>
      <c r="I55" s="25">
        <f>ROUND(ROUND(H55,2)*ROUND(G55,2),2)</f>
        <v>12576</v>
      </c>
      <c r="O55">
        <f>(I55*21)/100</f>
        <v>2640.96</v>
      </c>
      <c r="P55" t="s">
        <v>13</v>
      </c>
    </row>
    <row r="56" spans="1:16" ht="52.8" x14ac:dyDescent="0.25">
      <c r="A56" s="26" t="s">
        <v>40</v>
      </c>
      <c r="E56" s="27" t="s">
        <v>91</v>
      </c>
    </row>
    <row r="57" spans="1:16" ht="13.2" x14ac:dyDescent="0.25">
      <c r="A57" s="28" t="s">
        <v>42</v>
      </c>
      <c r="E57" s="29" t="s">
        <v>92</v>
      </c>
    </row>
    <row r="58" spans="1:16" ht="66" x14ac:dyDescent="0.25">
      <c r="A58" t="s">
        <v>44</v>
      </c>
      <c r="E58" s="27" t="s">
        <v>87</v>
      </c>
    </row>
    <row r="59" spans="1:16" ht="13.2" x14ac:dyDescent="0.25">
      <c r="A59" s="17" t="s">
        <v>36</v>
      </c>
      <c r="B59" s="22" t="s">
        <v>93</v>
      </c>
      <c r="C59" s="22" t="s">
        <v>94</v>
      </c>
      <c r="D59" s="17" t="s">
        <v>53</v>
      </c>
      <c r="E59" s="23" t="s">
        <v>95</v>
      </c>
      <c r="F59" s="24" t="s">
        <v>96</v>
      </c>
      <c r="G59" s="25">
        <v>43</v>
      </c>
      <c r="H59" s="25">
        <v>99</v>
      </c>
      <c r="I59" s="25">
        <f>ROUND(ROUND(H59,2)*ROUND(G59,2),2)</f>
        <v>4257</v>
      </c>
      <c r="O59">
        <f>(I59*21)/100</f>
        <v>893.97</v>
      </c>
      <c r="P59" t="s">
        <v>13</v>
      </c>
    </row>
    <row r="60" spans="1:16" ht="39.6" x14ac:dyDescent="0.25">
      <c r="A60" s="26" t="s">
        <v>40</v>
      </c>
      <c r="E60" s="27" t="s">
        <v>97</v>
      </c>
    </row>
    <row r="61" spans="1:16" ht="13.2" x14ac:dyDescent="0.25">
      <c r="A61" s="28" t="s">
        <v>42</v>
      </c>
      <c r="E61" s="29" t="s">
        <v>98</v>
      </c>
    </row>
    <row r="62" spans="1:16" ht="66" x14ac:dyDescent="0.25">
      <c r="A62" t="s">
        <v>44</v>
      </c>
      <c r="E62" s="27" t="s">
        <v>87</v>
      </c>
    </row>
    <row r="63" spans="1:16" ht="13.2" x14ac:dyDescent="0.25">
      <c r="A63" s="17" t="s">
        <v>36</v>
      </c>
      <c r="B63" s="22" t="s">
        <v>99</v>
      </c>
      <c r="C63" s="22" t="s">
        <v>100</v>
      </c>
      <c r="D63" s="17" t="s">
        <v>53</v>
      </c>
      <c r="E63" s="23" t="s">
        <v>101</v>
      </c>
      <c r="F63" s="24" t="s">
        <v>39</v>
      </c>
      <c r="G63" s="25">
        <v>40</v>
      </c>
      <c r="H63" s="25">
        <v>58</v>
      </c>
      <c r="I63" s="25">
        <f>ROUND(ROUND(H63,2)*ROUND(G63,2),2)</f>
        <v>2320</v>
      </c>
      <c r="O63">
        <f>(I63*21)/100</f>
        <v>487.2</v>
      </c>
      <c r="P63" t="s">
        <v>13</v>
      </c>
    </row>
    <row r="64" spans="1:16" ht="79.2" x14ac:dyDescent="0.25">
      <c r="A64" s="26" t="s">
        <v>40</v>
      </c>
      <c r="E64" s="27" t="s">
        <v>102</v>
      </c>
    </row>
    <row r="65" spans="1:16" ht="13.2" x14ac:dyDescent="0.25">
      <c r="A65" s="28" t="s">
        <v>42</v>
      </c>
      <c r="E65" s="29" t="s">
        <v>103</v>
      </c>
    </row>
    <row r="66" spans="1:16" ht="39.6" x14ac:dyDescent="0.25">
      <c r="A66" t="s">
        <v>44</v>
      </c>
      <c r="E66" s="27" t="s">
        <v>104</v>
      </c>
    </row>
    <row r="67" spans="1:16" ht="13.2" x14ac:dyDescent="0.25">
      <c r="A67" s="17" t="s">
        <v>36</v>
      </c>
      <c r="B67" s="22" t="s">
        <v>105</v>
      </c>
      <c r="C67" s="22" t="s">
        <v>106</v>
      </c>
      <c r="D67" s="17" t="s">
        <v>53</v>
      </c>
      <c r="E67" s="23" t="s">
        <v>107</v>
      </c>
      <c r="F67" s="24" t="s">
        <v>39</v>
      </c>
      <c r="G67" s="25">
        <v>41.8</v>
      </c>
      <c r="H67" s="25">
        <v>430</v>
      </c>
      <c r="I67" s="25">
        <f>ROUND(ROUND(H67,2)*ROUND(G67,2),2)</f>
        <v>17974</v>
      </c>
      <c r="O67">
        <f>(I67*21)/100</f>
        <v>3774.54</v>
      </c>
      <c r="P67" t="s">
        <v>13</v>
      </c>
    </row>
    <row r="68" spans="1:16" ht="39.6" x14ac:dyDescent="0.25">
      <c r="A68" s="26" t="s">
        <v>40</v>
      </c>
      <c r="E68" s="27" t="s">
        <v>108</v>
      </c>
    </row>
    <row r="69" spans="1:16" ht="13.2" x14ac:dyDescent="0.25">
      <c r="A69" s="28" t="s">
        <v>42</v>
      </c>
      <c r="E69" s="29" t="s">
        <v>109</v>
      </c>
    </row>
    <row r="70" spans="1:16" ht="382.8" x14ac:dyDescent="0.25">
      <c r="A70" t="s">
        <v>44</v>
      </c>
      <c r="E70" s="27" t="s">
        <v>110</v>
      </c>
    </row>
    <row r="71" spans="1:16" ht="13.2" x14ac:dyDescent="0.25">
      <c r="A71" s="17" t="s">
        <v>36</v>
      </c>
      <c r="B71" s="22" t="s">
        <v>111</v>
      </c>
      <c r="C71" s="22" t="s">
        <v>112</v>
      </c>
      <c r="D71" s="17" t="s">
        <v>53</v>
      </c>
      <c r="E71" s="23" t="s">
        <v>113</v>
      </c>
      <c r="F71" s="24" t="s">
        <v>114</v>
      </c>
      <c r="G71" s="25">
        <v>310</v>
      </c>
      <c r="H71" s="25">
        <v>1</v>
      </c>
      <c r="I71" s="25">
        <f>ROUND(ROUND(H71,2)*ROUND(G71,2),2)</f>
        <v>310</v>
      </c>
      <c r="O71">
        <f>(I71*21)/100</f>
        <v>65.099999999999994</v>
      </c>
      <c r="P71" t="s">
        <v>13</v>
      </c>
    </row>
    <row r="72" spans="1:16" ht="66" x14ac:dyDescent="0.25">
      <c r="A72" s="26" t="s">
        <v>40</v>
      </c>
      <c r="E72" s="27" t="s">
        <v>115</v>
      </c>
    </row>
    <row r="73" spans="1:16" ht="13.2" x14ac:dyDescent="0.25">
      <c r="A73" s="28" t="s">
        <v>42</v>
      </c>
      <c r="E73" s="29" t="s">
        <v>116</v>
      </c>
    </row>
    <row r="74" spans="1:16" ht="26.4" x14ac:dyDescent="0.25">
      <c r="A74" t="s">
        <v>44</v>
      </c>
      <c r="E74" s="27" t="s">
        <v>117</v>
      </c>
    </row>
    <row r="75" spans="1:16" ht="13.2" x14ac:dyDescent="0.25">
      <c r="A75" s="17" t="s">
        <v>36</v>
      </c>
      <c r="B75" s="22" t="s">
        <v>118</v>
      </c>
      <c r="C75" s="22" t="s">
        <v>119</v>
      </c>
      <c r="D75" s="17" t="s">
        <v>53</v>
      </c>
      <c r="E75" s="23" t="s">
        <v>120</v>
      </c>
      <c r="F75" s="24" t="s">
        <v>114</v>
      </c>
      <c r="G75" s="25">
        <v>190</v>
      </c>
      <c r="H75" s="25">
        <v>15</v>
      </c>
      <c r="I75" s="25">
        <f>ROUND(ROUND(H75,2)*ROUND(G75,2),2)</f>
        <v>2850</v>
      </c>
      <c r="O75">
        <f>(I75*21)/100</f>
        <v>598.5</v>
      </c>
      <c r="P75" t="s">
        <v>13</v>
      </c>
    </row>
    <row r="76" spans="1:16" ht="39.6" x14ac:dyDescent="0.25">
      <c r="A76" s="26" t="s">
        <v>40</v>
      </c>
      <c r="E76" s="27" t="s">
        <v>121</v>
      </c>
    </row>
    <row r="77" spans="1:16" ht="13.2" x14ac:dyDescent="0.25">
      <c r="A77" s="28" t="s">
        <v>42</v>
      </c>
      <c r="E77" s="29" t="s">
        <v>122</v>
      </c>
    </row>
    <row r="78" spans="1:16" ht="26.4" x14ac:dyDescent="0.25">
      <c r="A78" t="s">
        <v>44</v>
      </c>
      <c r="E78" s="27" t="s">
        <v>123</v>
      </c>
    </row>
    <row r="79" spans="1:16" ht="13.2" x14ac:dyDescent="0.25">
      <c r="A79" s="17" t="s">
        <v>36</v>
      </c>
      <c r="B79" s="22" t="s">
        <v>124</v>
      </c>
      <c r="C79" s="22" t="s">
        <v>125</v>
      </c>
      <c r="D79" s="17" t="s">
        <v>53</v>
      </c>
      <c r="E79" s="23" t="s">
        <v>126</v>
      </c>
      <c r="F79" s="24" t="s">
        <v>114</v>
      </c>
      <c r="G79" s="25">
        <v>234</v>
      </c>
      <c r="H79" s="25">
        <v>7</v>
      </c>
      <c r="I79" s="25">
        <f>ROUND(ROUND(H79,2)*ROUND(G79,2),2)</f>
        <v>1638</v>
      </c>
      <c r="O79">
        <f>(I79*21)/100</f>
        <v>343.98</v>
      </c>
      <c r="P79" t="s">
        <v>13</v>
      </c>
    </row>
    <row r="80" spans="1:16" ht="13.2" x14ac:dyDescent="0.25">
      <c r="A80" s="26" t="s">
        <v>40</v>
      </c>
      <c r="E80" s="27" t="s">
        <v>127</v>
      </c>
    </row>
    <row r="81" spans="1:18" ht="13.2" x14ac:dyDescent="0.25">
      <c r="A81" s="28" t="s">
        <v>42</v>
      </c>
      <c r="E81" s="29" t="s">
        <v>128</v>
      </c>
    </row>
    <row r="82" spans="1:18" ht="13.2" x14ac:dyDescent="0.25">
      <c r="A82" t="s">
        <v>44</v>
      </c>
      <c r="E82" s="27" t="s">
        <v>129</v>
      </c>
    </row>
    <row r="83" spans="1:18" ht="13.2" x14ac:dyDescent="0.25">
      <c r="A83" s="17" t="s">
        <v>36</v>
      </c>
      <c r="B83" s="22" t="s">
        <v>130</v>
      </c>
      <c r="C83" s="22" t="s">
        <v>131</v>
      </c>
      <c r="D83" s="17" t="s">
        <v>53</v>
      </c>
      <c r="E83" s="23" t="s">
        <v>132</v>
      </c>
      <c r="F83" s="24" t="s">
        <v>39</v>
      </c>
      <c r="G83" s="25">
        <v>21</v>
      </c>
      <c r="H83" s="25">
        <v>189</v>
      </c>
      <c r="I83" s="25">
        <f>ROUND(ROUND(H83,2)*ROUND(G83,2),2)</f>
        <v>3969</v>
      </c>
      <c r="O83">
        <f>(I83*21)/100</f>
        <v>833.49</v>
      </c>
      <c r="P83" t="s">
        <v>13</v>
      </c>
    </row>
    <row r="84" spans="1:18" ht="39.6" x14ac:dyDescent="0.25">
      <c r="A84" s="26" t="s">
        <v>40</v>
      </c>
      <c r="E84" s="27" t="s">
        <v>133</v>
      </c>
    </row>
    <row r="85" spans="1:18" ht="13.2" x14ac:dyDescent="0.25">
      <c r="A85" s="28" t="s">
        <v>42</v>
      </c>
      <c r="E85" s="29" t="s">
        <v>134</v>
      </c>
    </row>
    <row r="86" spans="1:18" ht="39.6" x14ac:dyDescent="0.25">
      <c r="A86" t="s">
        <v>44</v>
      </c>
      <c r="E86" s="27" t="s">
        <v>135</v>
      </c>
    </row>
    <row r="87" spans="1:18" ht="13.2" x14ac:dyDescent="0.25">
      <c r="A87" s="17" t="s">
        <v>36</v>
      </c>
      <c r="B87" s="22" t="s">
        <v>136</v>
      </c>
      <c r="C87" s="22" t="s">
        <v>137</v>
      </c>
      <c r="D87" s="17" t="s">
        <v>53</v>
      </c>
      <c r="E87" s="23" t="s">
        <v>138</v>
      </c>
      <c r="F87" s="24" t="s">
        <v>114</v>
      </c>
      <c r="G87" s="25">
        <v>210</v>
      </c>
      <c r="H87" s="25">
        <v>15</v>
      </c>
      <c r="I87" s="25">
        <f>ROUND(ROUND(H87,2)*ROUND(G87,2),2)</f>
        <v>3150</v>
      </c>
      <c r="O87">
        <f>(I87*21)/100</f>
        <v>661.5</v>
      </c>
      <c r="P87" t="s">
        <v>13</v>
      </c>
    </row>
    <row r="88" spans="1:18" ht="39.6" x14ac:dyDescent="0.25">
      <c r="A88" s="26" t="s">
        <v>40</v>
      </c>
      <c r="E88" s="27" t="s">
        <v>139</v>
      </c>
    </row>
    <row r="89" spans="1:18" ht="13.2" x14ac:dyDescent="0.25">
      <c r="A89" s="28" t="s">
        <v>42</v>
      </c>
      <c r="E89" s="29" t="s">
        <v>53</v>
      </c>
    </row>
    <row r="90" spans="1:18" ht="39.6" x14ac:dyDescent="0.25">
      <c r="A90" t="s">
        <v>44</v>
      </c>
      <c r="E90" s="27" t="s">
        <v>140</v>
      </c>
    </row>
    <row r="91" spans="1:18" ht="12.75" customHeight="1" x14ac:dyDescent="0.25">
      <c r="A91" s="10" t="s">
        <v>34</v>
      </c>
      <c r="B91" s="10"/>
      <c r="C91" s="30" t="s">
        <v>24</v>
      </c>
      <c r="D91" s="10"/>
      <c r="E91" s="20" t="s">
        <v>141</v>
      </c>
      <c r="F91" s="10"/>
      <c r="G91" s="10"/>
      <c r="H91" s="10"/>
      <c r="I91" s="31">
        <f>0+Q91</f>
        <v>2952</v>
      </c>
      <c r="O91">
        <f>0+R91</f>
        <v>619.91999999999996</v>
      </c>
      <c r="Q91">
        <f>0+I92</f>
        <v>2952</v>
      </c>
      <c r="R91">
        <f>0+O92</f>
        <v>619.91999999999996</v>
      </c>
    </row>
    <row r="92" spans="1:18" ht="13.2" x14ac:dyDescent="0.25">
      <c r="A92" s="17" t="s">
        <v>36</v>
      </c>
      <c r="B92" s="22" t="s">
        <v>142</v>
      </c>
      <c r="C92" s="22" t="s">
        <v>143</v>
      </c>
      <c r="D92" s="17" t="s">
        <v>53</v>
      </c>
      <c r="E92" s="23" t="s">
        <v>144</v>
      </c>
      <c r="F92" s="24" t="s">
        <v>39</v>
      </c>
      <c r="G92" s="25">
        <v>3.6</v>
      </c>
      <c r="H92" s="25">
        <v>820</v>
      </c>
      <c r="I92" s="25">
        <f>ROUND(ROUND(H92,2)*ROUND(G92,2),2)</f>
        <v>2952</v>
      </c>
      <c r="O92">
        <f>(I92*21)/100</f>
        <v>619.91999999999996</v>
      </c>
      <c r="P92" t="s">
        <v>13</v>
      </c>
    </row>
    <row r="93" spans="1:18" ht="39.6" x14ac:dyDescent="0.25">
      <c r="A93" s="26" t="s">
        <v>40</v>
      </c>
      <c r="E93" s="27" t="s">
        <v>145</v>
      </c>
    </row>
    <row r="94" spans="1:18" ht="13.2" x14ac:dyDescent="0.25">
      <c r="A94" s="28" t="s">
        <v>42</v>
      </c>
      <c r="E94" s="29" t="s">
        <v>146</v>
      </c>
    </row>
    <row r="95" spans="1:18" ht="39.6" x14ac:dyDescent="0.25">
      <c r="A95" t="s">
        <v>44</v>
      </c>
      <c r="E95" s="27" t="s">
        <v>147</v>
      </c>
    </row>
    <row r="96" spans="1:18" ht="12.75" customHeight="1" x14ac:dyDescent="0.25">
      <c r="A96" s="10" t="s">
        <v>34</v>
      </c>
      <c r="B96" s="10"/>
      <c r="C96" s="30" t="s">
        <v>26</v>
      </c>
      <c r="D96" s="10"/>
      <c r="E96" s="20" t="s">
        <v>148</v>
      </c>
      <c r="F96" s="10"/>
      <c r="G96" s="10"/>
      <c r="H96" s="10"/>
      <c r="I96" s="31">
        <f>0+Q96</f>
        <v>247436.2</v>
      </c>
      <c r="O96">
        <f>0+R96</f>
        <v>51961.602000000006</v>
      </c>
      <c r="Q96">
        <f>0+I97+I101+I105+I109+I113+I117+I121</f>
        <v>247436.2</v>
      </c>
      <c r="R96">
        <f>0+O97+O101+O105+O109+O113+O117+O121</f>
        <v>51961.602000000006</v>
      </c>
    </row>
    <row r="97" spans="1:16" ht="13.2" x14ac:dyDescent="0.25">
      <c r="A97" s="17" t="s">
        <v>36</v>
      </c>
      <c r="B97" s="22" t="s">
        <v>149</v>
      </c>
      <c r="C97" s="22" t="s">
        <v>150</v>
      </c>
      <c r="D97" s="17" t="s">
        <v>53</v>
      </c>
      <c r="E97" s="23" t="s">
        <v>151</v>
      </c>
      <c r="F97" s="24" t="s">
        <v>39</v>
      </c>
      <c r="G97" s="25">
        <v>38.299999999999997</v>
      </c>
      <c r="H97" s="25">
        <v>774</v>
      </c>
      <c r="I97" s="25">
        <f>ROUND(ROUND(H97,2)*ROUND(G97,2),2)</f>
        <v>29644.2</v>
      </c>
      <c r="O97">
        <f>(I97*21)/100</f>
        <v>6225.2820000000011</v>
      </c>
      <c r="P97" t="s">
        <v>13</v>
      </c>
    </row>
    <row r="98" spans="1:16" ht="66" x14ac:dyDescent="0.25">
      <c r="A98" s="26" t="s">
        <v>40</v>
      </c>
      <c r="E98" s="27" t="s">
        <v>152</v>
      </c>
    </row>
    <row r="99" spans="1:16" ht="39.6" x14ac:dyDescent="0.25">
      <c r="A99" s="28" t="s">
        <v>42</v>
      </c>
      <c r="E99" s="29" t="s">
        <v>153</v>
      </c>
    </row>
    <row r="100" spans="1:16" ht="52.8" x14ac:dyDescent="0.25">
      <c r="A100" t="s">
        <v>44</v>
      </c>
      <c r="E100" s="27" t="s">
        <v>154</v>
      </c>
    </row>
    <row r="101" spans="1:16" ht="13.2" x14ac:dyDescent="0.25">
      <c r="A101" s="17" t="s">
        <v>36</v>
      </c>
      <c r="B101" s="22" t="s">
        <v>155</v>
      </c>
      <c r="C101" s="22" t="s">
        <v>156</v>
      </c>
      <c r="D101" s="17" t="s">
        <v>53</v>
      </c>
      <c r="E101" s="23" t="s">
        <v>157</v>
      </c>
      <c r="F101" s="24" t="s">
        <v>114</v>
      </c>
      <c r="G101" s="25">
        <v>310</v>
      </c>
      <c r="H101" s="25">
        <v>12</v>
      </c>
      <c r="I101" s="25">
        <f>ROUND(ROUND(H101,2)*ROUND(G101,2),2)</f>
        <v>3720</v>
      </c>
      <c r="O101">
        <f>(I101*21)/100</f>
        <v>781.2</v>
      </c>
      <c r="P101" t="s">
        <v>13</v>
      </c>
    </row>
    <row r="102" spans="1:16" ht="26.4" x14ac:dyDescent="0.25">
      <c r="A102" s="26" t="s">
        <v>40</v>
      </c>
      <c r="E102" s="27" t="s">
        <v>158</v>
      </c>
    </row>
    <row r="103" spans="1:16" ht="13.2" x14ac:dyDescent="0.25">
      <c r="A103" s="28" t="s">
        <v>42</v>
      </c>
      <c r="E103" s="29" t="s">
        <v>53</v>
      </c>
    </row>
    <row r="104" spans="1:16" ht="52.8" x14ac:dyDescent="0.25">
      <c r="A104" t="s">
        <v>44</v>
      </c>
      <c r="E104" s="27" t="s">
        <v>159</v>
      </c>
    </row>
    <row r="105" spans="1:16" ht="13.2" x14ac:dyDescent="0.25">
      <c r="A105" s="17" t="s">
        <v>36</v>
      </c>
      <c r="B105" s="22" t="s">
        <v>160</v>
      </c>
      <c r="C105" s="22" t="s">
        <v>161</v>
      </c>
      <c r="D105" s="17" t="s">
        <v>53</v>
      </c>
      <c r="E105" s="23" t="s">
        <v>162</v>
      </c>
      <c r="F105" s="24" t="s">
        <v>39</v>
      </c>
      <c r="G105" s="25">
        <v>15.5</v>
      </c>
      <c r="H105" s="25">
        <v>5430</v>
      </c>
      <c r="I105" s="25">
        <f>ROUND(ROUND(H105,2)*ROUND(G105,2),2)</f>
        <v>84165</v>
      </c>
      <c r="O105">
        <f>(I105*21)/100</f>
        <v>17674.650000000001</v>
      </c>
      <c r="P105" t="s">
        <v>13</v>
      </c>
    </row>
    <row r="106" spans="1:16" ht="26.4" x14ac:dyDescent="0.25">
      <c r="A106" s="26" t="s">
        <v>40</v>
      </c>
      <c r="E106" s="27" t="s">
        <v>163</v>
      </c>
    </row>
    <row r="107" spans="1:16" ht="13.2" x14ac:dyDescent="0.25">
      <c r="A107" s="28" t="s">
        <v>42</v>
      </c>
      <c r="E107" s="29" t="s">
        <v>164</v>
      </c>
    </row>
    <row r="108" spans="1:16" ht="145.19999999999999" x14ac:dyDescent="0.25">
      <c r="A108" t="s">
        <v>44</v>
      </c>
      <c r="E108" s="27" t="s">
        <v>165</v>
      </c>
    </row>
    <row r="109" spans="1:16" ht="13.2" x14ac:dyDescent="0.25">
      <c r="A109" s="17" t="s">
        <v>36</v>
      </c>
      <c r="B109" s="22" t="s">
        <v>166</v>
      </c>
      <c r="C109" s="22" t="s">
        <v>167</v>
      </c>
      <c r="D109" s="17" t="s">
        <v>53</v>
      </c>
      <c r="E109" s="23" t="s">
        <v>168</v>
      </c>
      <c r="F109" s="24" t="s">
        <v>114</v>
      </c>
      <c r="G109" s="25">
        <v>2</v>
      </c>
      <c r="H109" s="25">
        <v>467</v>
      </c>
      <c r="I109" s="25">
        <f>ROUND(ROUND(H109,2)*ROUND(G109,2),2)</f>
        <v>934</v>
      </c>
      <c r="O109">
        <f>(I109*21)/100</f>
        <v>196.14</v>
      </c>
      <c r="P109" t="s">
        <v>13</v>
      </c>
    </row>
    <row r="110" spans="1:16" ht="39.6" x14ac:dyDescent="0.25">
      <c r="A110" s="26" t="s">
        <v>40</v>
      </c>
      <c r="E110" s="27" t="s">
        <v>169</v>
      </c>
    </row>
    <row r="111" spans="1:16" ht="13.2" x14ac:dyDescent="0.25">
      <c r="A111" s="28" t="s">
        <v>42</v>
      </c>
      <c r="E111" s="29" t="s">
        <v>170</v>
      </c>
    </row>
    <row r="112" spans="1:16" ht="158.4" x14ac:dyDescent="0.25">
      <c r="A112" t="s">
        <v>44</v>
      </c>
      <c r="E112" s="27" t="s">
        <v>171</v>
      </c>
    </row>
    <row r="113" spans="1:18" ht="13.2" x14ac:dyDescent="0.25">
      <c r="A113" s="17" t="s">
        <v>36</v>
      </c>
      <c r="B113" s="22" t="s">
        <v>172</v>
      </c>
      <c r="C113" s="22" t="s">
        <v>173</v>
      </c>
      <c r="D113" s="17" t="s">
        <v>53</v>
      </c>
      <c r="E113" s="23" t="s">
        <v>174</v>
      </c>
      <c r="F113" s="24" t="s">
        <v>114</v>
      </c>
      <c r="G113" s="25">
        <v>190</v>
      </c>
      <c r="H113" s="25">
        <v>571</v>
      </c>
      <c r="I113" s="25">
        <f>ROUND(ROUND(H113,2)*ROUND(G113,2),2)</f>
        <v>108490</v>
      </c>
      <c r="O113">
        <f>(I113*21)/100</f>
        <v>22782.9</v>
      </c>
      <c r="P113" t="s">
        <v>13</v>
      </c>
    </row>
    <row r="114" spans="1:18" ht="39.6" x14ac:dyDescent="0.25">
      <c r="A114" s="26" t="s">
        <v>40</v>
      </c>
      <c r="E114" s="27" t="s">
        <v>175</v>
      </c>
    </row>
    <row r="115" spans="1:18" ht="13.2" x14ac:dyDescent="0.25">
      <c r="A115" s="28" t="s">
        <v>42</v>
      </c>
      <c r="E115" s="29" t="s">
        <v>53</v>
      </c>
    </row>
    <row r="116" spans="1:18" ht="158.4" x14ac:dyDescent="0.25">
      <c r="A116" t="s">
        <v>44</v>
      </c>
      <c r="E116" s="27" t="s">
        <v>176</v>
      </c>
    </row>
    <row r="117" spans="1:18" ht="13.2" x14ac:dyDescent="0.25">
      <c r="A117" s="17" t="s">
        <v>36</v>
      </c>
      <c r="B117" s="22" t="s">
        <v>177</v>
      </c>
      <c r="C117" s="22" t="s">
        <v>178</v>
      </c>
      <c r="D117" s="17" t="s">
        <v>53</v>
      </c>
      <c r="E117" s="23" t="s">
        <v>179</v>
      </c>
      <c r="F117" s="24" t="s">
        <v>114</v>
      </c>
      <c r="G117" s="25">
        <v>7</v>
      </c>
      <c r="H117" s="25">
        <v>653</v>
      </c>
      <c r="I117" s="25">
        <f>ROUND(ROUND(H117,2)*ROUND(G117,2),2)</f>
        <v>4571</v>
      </c>
      <c r="O117">
        <f>(I117*21)/100</f>
        <v>959.91</v>
      </c>
      <c r="P117" t="s">
        <v>13</v>
      </c>
    </row>
    <row r="118" spans="1:18" ht="39.6" x14ac:dyDescent="0.25">
      <c r="A118" s="26" t="s">
        <v>40</v>
      </c>
      <c r="E118" s="27" t="s">
        <v>180</v>
      </c>
    </row>
    <row r="119" spans="1:18" ht="13.2" x14ac:dyDescent="0.25">
      <c r="A119" s="28" t="s">
        <v>42</v>
      </c>
      <c r="E119" s="29" t="s">
        <v>181</v>
      </c>
    </row>
    <row r="120" spans="1:18" ht="158.4" x14ac:dyDescent="0.25">
      <c r="A120" t="s">
        <v>44</v>
      </c>
      <c r="E120" s="27" t="s">
        <v>176</v>
      </c>
    </row>
    <row r="121" spans="1:18" ht="13.2" x14ac:dyDescent="0.25">
      <c r="A121" s="17" t="s">
        <v>36</v>
      </c>
      <c r="B121" s="22" t="s">
        <v>182</v>
      </c>
      <c r="C121" s="22" t="s">
        <v>183</v>
      </c>
      <c r="D121" s="17" t="s">
        <v>53</v>
      </c>
      <c r="E121" s="23" t="s">
        <v>184</v>
      </c>
      <c r="F121" s="24" t="s">
        <v>96</v>
      </c>
      <c r="G121" s="25">
        <v>102</v>
      </c>
      <c r="H121" s="25">
        <v>156</v>
      </c>
      <c r="I121" s="25">
        <f>ROUND(ROUND(H121,2)*ROUND(G121,2),2)</f>
        <v>15912</v>
      </c>
      <c r="O121">
        <f>(I121*21)/100</f>
        <v>3341.52</v>
      </c>
      <c r="P121" t="s">
        <v>13</v>
      </c>
    </row>
    <row r="122" spans="1:18" ht="26.4" x14ac:dyDescent="0.25">
      <c r="A122" s="26" t="s">
        <v>40</v>
      </c>
      <c r="E122" s="27" t="s">
        <v>185</v>
      </c>
    </row>
    <row r="123" spans="1:18" ht="13.2" x14ac:dyDescent="0.25">
      <c r="A123" s="28" t="s">
        <v>42</v>
      </c>
      <c r="E123" s="29" t="s">
        <v>186</v>
      </c>
    </row>
    <row r="124" spans="1:18" ht="39.6" x14ac:dyDescent="0.25">
      <c r="A124" t="s">
        <v>44</v>
      </c>
      <c r="E124" s="27" t="s">
        <v>187</v>
      </c>
    </row>
    <row r="125" spans="1:18" ht="12.75" customHeight="1" x14ac:dyDescent="0.25">
      <c r="A125" s="10" t="s">
        <v>34</v>
      </c>
      <c r="B125" s="10"/>
      <c r="C125" s="30" t="s">
        <v>62</v>
      </c>
      <c r="D125" s="10"/>
      <c r="E125" s="20" t="s">
        <v>188</v>
      </c>
      <c r="F125" s="10"/>
      <c r="G125" s="10"/>
      <c r="H125" s="10"/>
      <c r="I125" s="31">
        <f>0+Q125</f>
        <v>7560</v>
      </c>
      <c r="O125">
        <f>0+R125</f>
        <v>1587.6</v>
      </c>
      <c r="Q125">
        <f>0+I126</f>
        <v>7560</v>
      </c>
      <c r="R125">
        <f>0+O126</f>
        <v>1587.6</v>
      </c>
    </row>
    <row r="126" spans="1:18" ht="13.2" x14ac:dyDescent="0.25">
      <c r="A126" s="17" t="s">
        <v>36</v>
      </c>
      <c r="B126" s="22" t="s">
        <v>189</v>
      </c>
      <c r="C126" s="22" t="s">
        <v>190</v>
      </c>
      <c r="D126" s="17" t="s">
        <v>53</v>
      </c>
      <c r="E126" s="23" t="s">
        <v>191</v>
      </c>
      <c r="F126" s="24" t="s">
        <v>114</v>
      </c>
      <c r="G126" s="25">
        <v>36</v>
      </c>
      <c r="H126" s="25">
        <v>210</v>
      </c>
      <c r="I126" s="25">
        <f>ROUND(ROUND(H126,2)*ROUND(G126,2),2)</f>
        <v>7560</v>
      </c>
      <c r="O126">
        <f>(I126*21)/100</f>
        <v>1587.6</v>
      </c>
      <c r="P126" t="s">
        <v>13</v>
      </c>
    </row>
    <row r="127" spans="1:18" ht="39.6" x14ac:dyDescent="0.25">
      <c r="A127" s="26" t="s">
        <v>40</v>
      </c>
      <c r="E127" s="27" t="s">
        <v>192</v>
      </c>
    </row>
    <row r="128" spans="1:18" ht="13.2" x14ac:dyDescent="0.25">
      <c r="A128" s="28" t="s">
        <v>42</v>
      </c>
      <c r="E128" s="29" t="s">
        <v>193</v>
      </c>
    </row>
    <row r="129" spans="1:18" ht="198" x14ac:dyDescent="0.25">
      <c r="A129" t="s">
        <v>44</v>
      </c>
      <c r="E129" s="27" t="s">
        <v>194</v>
      </c>
    </row>
    <row r="130" spans="1:18" ht="12.75" customHeight="1" x14ac:dyDescent="0.25">
      <c r="A130" s="10" t="s">
        <v>34</v>
      </c>
      <c r="B130" s="10"/>
      <c r="C130" s="30" t="s">
        <v>67</v>
      </c>
      <c r="D130" s="10"/>
      <c r="E130" s="20" t="s">
        <v>195</v>
      </c>
      <c r="F130" s="10"/>
      <c r="G130" s="10"/>
      <c r="H130" s="10"/>
      <c r="I130" s="31">
        <f>0+Q130</f>
        <v>12770</v>
      </c>
      <c r="O130">
        <f>0+R130</f>
        <v>2681.7</v>
      </c>
      <c r="Q130">
        <f>0+I131+I135</f>
        <v>12770</v>
      </c>
      <c r="R130">
        <f>0+O131+O135</f>
        <v>2681.7</v>
      </c>
    </row>
    <row r="131" spans="1:18" ht="13.2" x14ac:dyDescent="0.25">
      <c r="A131" s="17" t="s">
        <v>36</v>
      </c>
      <c r="B131" s="22" t="s">
        <v>196</v>
      </c>
      <c r="C131" s="22" t="s">
        <v>197</v>
      </c>
      <c r="D131" s="17" t="s">
        <v>53</v>
      </c>
      <c r="E131" s="23" t="s">
        <v>198</v>
      </c>
      <c r="F131" s="24" t="s">
        <v>79</v>
      </c>
      <c r="G131" s="25">
        <v>1</v>
      </c>
      <c r="H131" s="25">
        <v>9130</v>
      </c>
      <c r="I131" s="25">
        <f>ROUND(ROUND(H131,2)*ROUND(G131,2),2)</f>
        <v>9130</v>
      </c>
      <c r="O131">
        <f>(I131*21)/100</f>
        <v>1917.3</v>
      </c>
      <c r="P131" t="s">
        <v>13</v>
      </c>
    </row>
    <row r="132" spans="1:18" ht="39.6" x14ac:dyDescent="0.25">
      <c r="A132" s="26" t="s">
        <v>40</v>
      </c>
      <c r="E132" s="27" t="s">
        <v>199</v>
      </c>
    </row>
    <row r="133" spans="1:18" ht="13.2" x14ac:dyDescent="0.25">
      <c r="A133" s="28" t="s">
        <v>42</v>
      </c>
      <c r="E133" s="29" t="s">
        <v>200</v>
      </c>
    </row>
    <row r="134" spans="1:18" ht="79.2" x14ac:dyDescent="0.25">
      <c r="A134" t="s">
        <v>44</v>
      </c>
      <c r="E134" s="27" t="s">
        <v>201</v>
      </c>
    </row>
    <row r="135" spans="1:18" ht="13.2" x14ac:dyDescent="0.25">
      <c r="A135" s="17" t="s">
        <v>36</v>
      </c>
      <c r="B135" s="22" t="s">
        <v>202</v>
      </c>
      <c r="C135" s="22" t="s">
        <v>203</v>
      </c>
      <c r="D135" s="17" t="s">
        <v>53</v>
      </c>
      <c r="E135" s="23" t="s">
        <v>204</v>
      </c>
      <c r="F135" s="24" t="s">
        <v>79</v>
      </c>
      <c r="G135" s="25">
        <v>2</v>
      </c>
      <c r="H135" s="25">
        <v>1820</v>
      </c>
      <c r="I135" s="25">
        <f>ROUND(ROUND(H135,2)*ROUND(G135,2),2)</f>
        <v>3640</v>
      </c>
      <c r="O135">
        <f>(I135*21)/100</f>
        <v>764.4</v>
      </c>
      <c r="P135" t="s">
        <v>13</v>
      </c>
    </row>
    <row r="136" spans="1:18" ht="39.6" x14ac:dyDescent="0.25">
      <c r="A136" s="26" t="s">
        <v>40</v>
      </c>
      <c r="E136" s="27" t="s">
        <v>205</v>
      </c>
    </row>
    <row r="137" spans="1:18" ht="13.2" x14ac:dyDescent="0.25">
      <c r="A137" s="28" t="s">
        <v>42</v>
      </c>
      <c r="E137" s="29" t="s">
        <v>53</v>
      </c>
    </row>
    <row r="138" spans="1:18" ht="39.6" x14ac:dyDescent="0.25">
      <c r="A138" t="s">
        <v>44</v>
      </c>
      <c r="E138" s="27" t="s">
        <v>206</v>
      </c>
    </row>
    <row r="139" spans="1:18" ht="12.75" customHeight="1" x14ac:dyDescent="0.25">
      <c r="A139" s="10" t="s">
        <v>34</v>
      </c>
      <c r="B139" s="10"/>
      <c r="C139" s="30" t="s">
        <v>31</v>
      </c>
      <c r="D139" s="10"/>
      <c r="E139" s="20" t="s">
        <v>207</v>
      </c>
      <c r="F139" s="10"/>
      <c r="G139" s="10"/>
      <c r="H139" s="10"/>
      <c r="I139" s="31">
        <f>0+Q139</f>
        <v>82467.3</v>
      </c>
      <c r="O139">
        <f>0+R139</f>
        <v>17318.133000000002</v>
      </c>
      <c r="Q139">
        <f>0+I140+I144+I148+I152+I156+I160+I164</f>
        <v>82467.3</v>
      </c>
      <c r="R139">
        <f>0+O140+O144+O148+O152+O156+O160+O164</f>
        <v>17318.133000000002</v>
      </c>
    </row>
    <row r="140" spans="1:18" ht="26.4" x14ac:dyDescent="0.25">
      <c r="A140" s="17" t="s">
        <v>36</v>
      </c>
      <c r="B140" s="22" t="s">
        <v>208</v>
      </c>
      <c r="C140" s="22" t="s">
        <v>209</v>
      </c>
      <c r="D140" s="17" t="s">
        <v>53</v>
      </c>
      <c r="E140" s="23" t="s">
        <v>210</v>
      </c>
      <c r="F140" s="24" t="s">
        <v>79</v>
      </c>
      <c r="G140" s="25">
        <v>1</v>
      </c>
      <c r="H140" s="25">
        <v>2110</v>
      </c>
      <c r="I140" s="25">
        <f>ROUND(ROUND(H140,2)*ROUND(G140,2),2)</f>
        <v>2110</v>
      </c>
      <c r="O140">
        <f>(I140*21)/100</f>
        <v>443.1</v>
      </c>
      <c r="P140" t="s">
        <v>13</v>
      </c>
    </row>
    <row r="141" spans="1:18" ht="26.4" x14ac:dyDescent="0.25">
      <c r="A141" s="26" t="s">
        <v>40</v>
      </c>
      <c r="E141" s="27" t="s">
        <v>211</v>
      </c>
    </row>
    <row r="142" spans="1:18" ht="13.2" x14ac:dyDescent="0.25">
      <c r="A142" s="28" t="s">
        <v>42</v>
      </c>
      <c r="E142" s="29" t="s">
        <v>53</v>
      </c>
    </row>
    <row r="143" spans="1:18" ht="26.4" x14ac:dyDescent="0.25">
      <c r="A143" t="s">
        <v>44</v>
      </c>
      <c r="E143" s="27" t="s">
        <v>212</v>
      </c>
    </row>
    <row r="144" spans="1:18" ht="26.4" x14ac:dyDescent="0.25">
      <c r="A144" s="17" t="s">
        <v>36</v>
      </c>
      <c r="B144" s="22" t="s">
        <v>213</v>
      </c>
      <c r="C144" s="22" t="s">
        <v>214</v>
      </c>
      <c r="D144" s="17" t="s">
        <v>53</v>
      </c>
      <c r="E144" s="23" t="s">
        <v>215</v>
      </c>
      <c r="F144" s="24" t="s">
        <v>79</v>
      </c>
      <c r="G144" s="25">
        <v>1</v>
      </c>
      <c r="H144" s="25">
        <v>1590</v>
      </c>
      <c r="I144" s="25">
        <f>ROUND(ROUND(H144,2)*ROUND(G144,2),2)</f>
        <v>1590</v>
      </c>
      <c r="O144">
        <f>(I144*21)/100</f>
        <v>333.9</v>
      </c>
      <c r="P144" t="s">
        <v>13</v>
      </c>
    </row>
    <row r="145" spans="1:16" ht="26.4" x14ac:dyDescent="0.25">
      <c r="A145" s="26" t="s">
        <v>40</v>
      </c>
      <c r="E145" s="27" t="s">
        <v>216</v>
      </c>
    </row>
    <row r="146" spans="1:16" ht="13.2" x14ac:dyDescent="0.25">
      <c r="A146" s="28" t="s">
        <v>42</v>
      </c>
      <c r="E146" s="29" t="s">
        <v>53</v>
      </c>
    </row>
    <row r="147" spans="1:16" ht="79.2" x14ac:dyDescent="0.25">
      <c r="A147" t="s">
        <v>44</v>
      </c>
      <c r="E147" s="27" t="s">
        <v>217</v>
      </c>
    </row>
    <row r="148" spans="1:16" ht="13.2" x14ac:dyDescent="0.25">
      <c r="A148" s="17" t="s">
        <v>36</v>
      </c>
      <c r="B148" s="22" t="s">
        <v>218</v>
      </c>
      <c r="C148" s="22" t="s">
        <v>219</v>
      </c>
      <c r="D148" s="17" t="s">
        <v>53</v>
      </c>
      <c r="E148" s="23" t="s">
        <v>220</v>
      </c>
      <c r="F148" s="24" t="s">
        <v>96</v>
      </c>
      <c r="G148" s="25">
        <v>150.15</v>
      </c>
      <c r="H148" s="25">
        <v>382</v>
      </c>
      <c r="I148" s="25">
        <f>ROUND(ROUND(H148,2)*ROUND(G148,2),2)</f>
        <v>57357.3</v>
      </c>
      <c r="O148">
        <f>(I148*21)/100</f>
        <v>12045.033000000001</v>
      </c>
      <c r="P148" t="s">
        <v>13</v>
      </c>
    </row>
    <row r="149" spans="1:16" ht="39.6" x14ac:dyDescent="0.25">
      <c r="A149" s="26" t="s">
        <v>40</v>
      </c>
      <c r="E149" s="27" t="s">
        <v>221</v>
      </c>
    </row>
    <row r="150" spans="1:16" ht="13.2" x14ac:dyDescent="0.25">
      <c r="A150" s="28" t="s">
        <v>42</v>
      </c>
      <c r="E150" s="29" t="s">
        <v>222</v>
      </c>
    </row>
    <row r="151" spans="1:16" ht="52.8" x14ac:dyDescent="0.25">
      <c r="A151" t="s">
        <v>44</v>
      </c>
      <c r="E151" s="27" t="s">
        <v>223</v>
      </c>
    </row>
    <row r="152" spans="1:16" ht="13.2" x14ac:dyDescent="0.25">
      <c r="A152" s="17" t="s">
        <v>36</v>
      </c>
      <c r="B152" s="22" t="s">
        <v>224</v>
      </c>
      <c r="C152" s="22" t="s">
        <v>225</v>
      </c>
      <c r="D152" s="17" t="s">
        <v>53</v>
      </c>
      <c r="E152" s="23" t="s">
        <v>226</v>
      </c>
      <c r="F152" s="24" t="s">
        <v>96</v>
      </c>
      <c r="G152" s="25">
        <v>96</v>
      </c>
      <c r="H152" s="25">
        <v>155</v>
      </c>
      <c r="I152" s="25">
        <f>ROUND(ROUND(H152,2)*ROUND(G152,2),2)</f>
        <v>14880</v>
      </c>
      <c r="O152">
        <f>(I152*21)/100</f>
        <v>3124.8</v>
      </c>
      <c r="P152" t="s">
        <v>13</v>
      </c>
    </row>
    <row r="153" spans="1:16" ht="13.2" x14ac:dyDescent="0.25">
      <c r="A153" s="26" t="s">
        <v>40</v>
      </c>
      <c r="E153" s="27" t="s">
        <v>53</v>
      </c>
    </row>
    <row r="154" spans="1:16" ht="13.2" x14ac:dyDescent="0.25">
      <c r="A154" s="28" t="s">
        <v>42</v>
      </c>
      <c r="E154" s="29" t="s">
        <v>53</v>
      </c>
    </row>
    <row r="155" spans="1:16" ht="26.4" x14ac:dyDescent="0.25">
      <c r="A155" t="s">
        <v>44</v>
      </c>
      <c r="E155" s="27" t="s">
        <v>227</v>
      </c>
    </row>
    <row r="156" spans="1:16" ht="13.2" x14ac:dyDescent="0.25">
      <c r="A156" s="17" t="s">
        <v>36</v>
      </c>
      <c r="B156" s="22" t="s">
        <v>228</v>
      </c>
      <c r="C156" s="22" t="s">
        <v>229</v>
      </c>
      <c r="D156" s="17" t="s">
        <v>53</v>
      </c>
      <c r="E156" s="23" t="s">
        <v>230</v>
      </c>
      <c r="F156" s="24" t="s">
        <v>114</v>
      </c>
      <c r="G156" s="25">
        <v>310</v>
      </c>
      <c r="H156" s="25">
        <v>3</v>
      </c>
      <c r="I156" s="25">
        <f>ROUND(ROUND(H156,2)*ROUND(G156,2),2)</f>
        <v>930</v>
      </c>
      <c r="O156">
        <f>(I156*21)/100</f>
        <v>195.3</v>
      </c>
      <c r="P156" t="s">
        <v>13</v>
      </c>
    </row>
    <row r="157" spans="1:16" ht="39.6" x14ac:dyDescent="0.25">
      <c r="A157" s="26" t="s">
        <v>40</v>
      </c>
      <c r="E157" s="27" t="s">
        <v>231</v>
      </c>
    </row>
    <row r="158" spans="1:16" ht="13.2" x14ac:dyDescent="0.25">
      <c r="A158" s="28" t="s">
        <v>42</v>
      </c>
      <c r="E158" s="29" t="s">
        <v>53</v>
      </c>
    </row>
    <row r="159" spans="1:16" ht="26.4" x14ac:dyDescent="0.25">
      <c r="A159" t="s">
        <v>44</v>
      </c>
      <c r="E159" s="27" t="s">
        <v>232</v>
      </c>
    </row>
    <row r="160" spans="1:16" ht="13.2" x14ac:dyDescent="0.25">
      <c r="A160" s="17" t="s">
        <v>36</v>
      </c>
      <c r="B160" s="22" t="s">
        <v>233</v>
      </c>
      <c r="C160" s="22" t="s">
        <v>234</v>
      </c>
      <c r="D160" s="17" t="s">
        <v>53</v>
      </c>
      <c r="E160" s="23" t="s">
        <v>235</v>
      </c>
      <c r="F160" s="24" t="s">
        <v>55</v>
      </c>
      <c r="G160" s="25">
        <v>1</v>
      </c>
      <c r="H160" s="25">
        <v>3730</v>
      </c>
      <c r="I160" s="25">
        <f>ROUND(ROUND(H160,2)*ROUND(G160,2),2)</f>
        <v>3730</v>
      </c>
      <c r="O160">
        <f>(I160*21)/100</f>
        <v>783.3</v>
      </c>
      <c r="P160" t="s">
        <v>13</v>
      </c>
    </row>
    <row r="161" spans="1:16" ht="26.4" x14ac:dyDescent="0.25">
      <c r="A161" s="26" t="s">
        <v>40</v>
      </c>
      <c r="E161" s="27" t="s">
        <v>236</v>
      </c>
    </row>
    <row r="162" spans="1:16" ht="13.2" x14ac:dyDescent="0.25">
      <c r="A162" s="28" t="s">
        <v>42</v>
      </c>
      <c r="E162" s="29" t="s">
        <v>53</v>
      </c>
    </row>
    <row r="163" spans="1:16" ht="105.6" x14ac:dyDescent="0.25">
      <c r="A163" t="s">
        <v>44</v>
      </c>
      <c r="E163" s="27" t="s">
        <v>237</v>
      </c>
    </row>
    <row r="164" spans="1:16" ht="13.2" x14ac:dyDescent="0.25">
      <c r="A164" s="17" t="s">
        <v>36</v>
      </c>
      <c r="B164" s="22" t="s">
        <v>238</v>
      </c>
      <c r="C164" s="22" t="s">
        <v>239</v>
      </c>
      <c r="D164" s="17" t="s">
        <v>53</v>
      </c>
      <c r="E164" s="23" t="s">
        <v>240</v>
      </c>
      <c r="F164" s="24" t="s">
        <v>79</v>
      </c>
      <c r="G164" s="25">
        <v>1</v>
      </c>
      <c r="H164" s="25">
        <v>1870</v>
      </c>
      <c r="I164" s="25">
        <f>ROUND(ROUND(H164,2)*ROUND(G164,2),2)</f>
        <v>1870</v>
      </c>
      <c r="O164">
        <f>(I164*21)/100</f>
        <v>392.7</v>
      </c>
      <c r="P164" t="s">
        <v>13</v>
      </c>
    </row>
    <row r="165" spans="1:16" ht="39.6" x14ac:dyDescent="0.25">
      <c r="A165" s="26" t="s">
        <v>40</v>
      </c>
      <c r="E165" s="27" t="s">
        <v>241</v>
      </c>
    </row>
    <row r="166" spans="1:16" ht="13.2" x14ac:dyDescent="0.25">
      <c r="A166" s="28" t="s">
        <v>42</v>
      </c>
      <c r="E166" s="29" t="s">
        <v>53</v>
      </c>
    </row>
    <row r="167" spans="1:16" ht="79.2" x14ac:dyDescent="0.25">
      <c r="A167" t="s">
        <v>44</v>
      </c>
      <c r="E167" s="27" t="s">
        <v>242</v>
      </c>
    </row>
  </sheetData>
  <mergeCells count="11">
    <mergeCell ref="E6:E7"/>
    <mergeCell ref="F6:F7"/>
    <mergeCell ref="G6:G7"/>
    <mergeCell ref="H6:I6"/>
    <mergeCell ref="C3:D3"/>
    <mergeCell ref="C4:D4"/>
    <mergeCell ref="C5:D5"/>
    <mergeCell ref="A6:A7"/>
    <mergeCell ref="B6:B7"/>
    <mergeCell ref="C6:C7"/>
    <mergeCell ref="D6:D7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 102_2018027102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info</cp:lastModifiedBy>
  <dcterms:modified xsi:type="dcterms:W3CDTF">2021-01-26T10:58:12Z</dcterms:modified>
  <cp:category/>
  <cp:contentStatus/>
</cp:coreProperties>
</file>